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w\Desktop\Kitty Kat Jack\Easy LBO\"/>
    </mc:Choice>
  </mc:AlternateContent>
  <xr:revisionPtr revIDLastSave="0" documentId="8_{265973B2-EF0F-4148-A675-072880F38998}" xr6:coauthVersionLast="32" xr6:coauthVersionMax="32" xr10:uidLastSave="{00000000-0000-0000-0000-000000000000}"/>
  <bookViews>
    <workbookView xWindow="0" yWindow="0" windowWidth="21570" windowHeight="7620" activeTab="4" xr2:uid="{1C540626-0BE8-4A89-81EF-BD8BF4DC312D}"/>
  </bookViews>
  <sheets>
    <sheet name="Blank" sheetId="1" r:id="rId1"/>
    <sheet name="1-S&amp;U" sheetId="2" r:id="rId2"/>
    <sheet name="2-Cash Flows" sheetId="3" r:id="rId3"/>
    <sheet name="3-Debt Schedule" sheetId="4" r:id="rId4"/>
    <sheet name="4-Returns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5" l="1"/>
  <c r="N113" i="5"/>
  <c r="M113" i="5"/>
  <c r="L113" i="5"/>
  <c r="K113" i="5"/>
  <c r="J113" i="5"/>
  <c r="I113" i="5"/>
  <c r="O112" i="5"/>
  <c r="N112" i="5"/>
  <c r="M112" i="5"/>
  <c r="L112" i="5"/>
  <c r="K112" i="5"/>
  <c r="J112" i="5"/>
  <c r="I112" i="5"/>
  <c r="O111" i="5"/>
  <c r="N111" i="5"/>
  <c r="M111" i="5"/>
  <c r="L111" i="5"/>
  <c r="K111" i="5"/>
  <c r="J111" i="5"/>
  <c r="I111" i="5"/>
  <c r="O110" i="5"/>
  <c r="N110" i="5"/>
  <c r="M110" i="5"/>
  <c r="L110" i="5"/>
  <c r="K110" i="5"/>
  <c r="J110" i="5"/>
  <c r="I110" i="5"/>
  <c r="O109" i="5"/>
  <c r="N109" i="5"/>
  <c r="M109" i="5"/>
  <c r="L109" i="5"/>
  <c r="K109" i="5"/>
  <c r="J109" i="5"/>
  <c r="I109" i="5"/>
  <c r="O108" i="5"/>
  <c r="N108" i="5"/>
  <c r="M108" i="5"/>
  <c r="L108" i="5"/>
  <c r="K108" i="5"/>
  <c r="J108" i="5"/>
  <c r="I108" i="5"/>
  <c r="O107" i="5"/>
  <c r="N107" i="5"/>
  <c r="M107" i="5"/>
  <c r="L107" i="5"/>
  <c r="K107" i="5"/>
  <c r="J107" i="5"/>
  <c r="I107" i="5"/>
  <c r="I55" i="5"/>
  <c r="I86" i="5"/>
  <c r="H85" i="5"/>
  <c r="I55" i="4"/>
  <c r="I86" i="4"/>
  <c r="H85" i="4"/>
  <c r="E133" i="4"/>
  <c r="E132" i="4"/>
  <c r="E131" i="4"/>
  <c r="E130" i="4"/>
  <c r="E129" i="4"/>
  <c r="E128" i="4"/>
  <c r="E127" i="4"/>
  <c r="E133" i="5"/>
  <c r="E132" i="5"/>
  <c r="E131" i="5"/>
  <c r="E130" i="5"/>
  <c r="E129" i="5"/>
  <c r="E128" i="5"/>
  <c r="E127" i="5"/>
  <c r="G116" i="5"/>
  <c r="O103" i="5"/>
  <c r="N103" i="5"/>
  <c r="M103" i="5"/>
  <c r="L103" i="5"/>
  <c r="K103" i="5"/>
  <c r="J103" i="5"/>
  <c r="I103" i="5"/>
  <c r="O102" i="5"/>
  <c r="N102" i="5"/>
  <c r="M102" i="5"/>
  <c r="L102" i="5"/>
  <c r="K102" i="5"/>
  <c r="J102" i="5"/>
  <c r="I102" i="5"/>
  <c r="O101" i="5"/>
  <c r="N101" i="5"/>
  <c r="M101" i="5"/>
  <c r="L101" i="5"/>
  <c r="K101" i="5"/>
  <c r="J101" i="5"/>
  <c r="I101" i="5"/>
  <c r="O100" i="5"/>
  <c r="N100" i="5"/>
  <c r="M100" i="5"/>
  <c r="L100" i="5"/>
  <c r="K100" i="5"/>
  <c r="J100" i="5"/>
  <c r="I100" i="5"/>
  <c r="O99" i="5"/>
  <c r="N99" i="5"/>
  <c r="M99" i="5"/>
  <c r="L99" i="5"/>
  <c r="K99" i="5"/>
  <c r="J99" i="5"/>
  <c r="I99" i="5"/>
  <c r="O98" i="5"/>
  <c r="N98" i="5"/>
  <c r="M98" i="5"/>
  <c r="L98" i="5"/>
  <c r="K98" i="5"/>
  <c r="J98" i="5"/>
  <c r="I98" i="5"/>
  <c r="O97" i="5"/>
  <c r="N97" i="5"/>
  <c r="M97" i="5"/>
  <c r="L97" i="5"/>
  <c r="K97" i="5"/>
  <c r="J97" i="5"/>
  <c r="I97" i="5"/>
  <c r="O93" i="5"/>
  <c r="N93" i="5"/>
  <c r="M93" i="5"/>
  <c r="L93" i="5"/>
  <c r="K93" i="5"/>
  <c r="J93" i="5"/>
  <c r="I93" i="5"/>
  <c r="H93" i="5"/>
  <c r="E101" i="5"/>
  <c r="E111" i="5" s="1"/>
  <c r="E121" i="5" s="1"/>
  <c r="E100" i="5"/>
  <c r="E110" i="5" s="1"/>
  <c r="E120" i="5" s="1"/>
  <c r="H91" i="5"/>
  <c r="H70" i="5"/>
  <c r="O63" i="5"/>
  <c r="N63" i="5"/>
  <c r="M63" i="5"/>
  <c r="L63" i="5"/>
  <c r="K63" i="5"/>
  <c r="J63" i="5"/>
  <c r="I63" i="5"/>
  <c r="O62" i="5"/>
  <c r="N62" i="5"/>
  <c r="M62" i="5"/>
  <c r="L62" i="5"/>
  <c r="K62" i="5"/>
  <c r="J62" i="5"/>
  <c r="I62" i="5"/>
  <c r="J52" i="5"/>
  <c r="J61" i="5" s="1"/>
  <c r="I52" i="5"/>
  <c r="I61" i="5" s="1"/>
  <c r="H52" i="5"/>
  <c r="J50" i="5"/>
  <c r="K50" i="5" s="1"/>
  <c r="L50" i="5" s="1"/>
  <c r="M50" i="5" s="1"/>
  <c r="N50" i="5" s="1"/>
  <c r="O50" i="5" s="1"/>
  <c r="I50" i="5"/>
  <c r="I49" i="5"/>
  <c r="I53" i="5" s="1"/>
  <c r="H49" i="5"/>
  <c r="H53" i="5" s="1"/>
  <c r="I47" i="5"/>
  <c r="I70" i="5" s="1"/>
  <c r="J46" i="5"/>
  <c r="J47" i="5" s="1"/>
  <c r="H40" i="5"/>
  <c r="H39" i="5"/>
  <c r="H32" i="5"/>
  <c r="H82" i="5" s="1"/>
  <c r="I79" i="5" s="1"/>
  <c r="H31" i="5"/>
  <c r="H75" i="5" s="1"/>
  <c r="O83" i="4"/>
  <c r="N83" i="4"/>
  <c r="M83" i="4"/>
  <c r="L83" i="4"/>
  <c r="K83" i="4"/>
  <c r="J83" i="4"/>
  <c r="I83" i="4"/>
  <c r="I76" i="4"/>
  <c r="I82" i="4"/>
  <c r="J79" i="4" s="1"/>
  <c r="J82" i="4" s="1"/>
  <c r="K79" i="4" s="1"/>
  <c r="K82" i="4" s="1"/>
  <c r="L79" i="4" s="1"/>
  <c r="L82" i="4" s="1"/>
  <c r="M79" i="4" s="1"/>
  <c r="M82" i="4" s="1"/>
  <c r="N79" i="4" s="1"/>
  <c r="N82" i="4" s="1"/>
  <c r="O79" i="4" s="1"/>
  <c r="O82" i="4" s="1"/>
  <c r="I79" i="4"/>
  <c r="H82" i="4"/>
  <c r="I73" i="4"/>
  <c r="I72" i="4"/>
  <c r="H75" i="4"/>
  <c r="E110" i="4"/>
  <c r="E120" i="4" s="1"/>
  <c r="E101" i="4"/>
  <c r="E111" i="4" s="1"/>
  <c r="E121" i="4" s="1"/>
  <c r="E100" i="4"/>
  <c r="E99" i="4"/>
  <c r="E109" i="4" s="1"/>
  <c r="E119" i="4" s="1"/>
  <c r="H91" i="4"/>
  <c r="H70" i="4"/>
  <c r="O63" i="4"/>
  <c r="N63" i="4"/>
  <c r="M63" i="4"/>
  <c r="L63" i="4"/>
  <c r="K63" i="4"/>
  <c r="J63" i="4"/>
  <c r="I63" i="4"/>
  <c r="O62" i="4"/>
  <c r="N62" i="4"/>
  <c r="M62" i="4"/>
  <c r="L62" i="4"/>
  <c r="K62" i="4"/>
  <c r="J62" i="4"/>
  <c r="I62" i="4"/>
  <c r="H52" i="4"/>
  <c r="I52" i="4" s="1"/>
  <c r="J50" i="4"/>
  <c r="K50" i="4" s="1"/>
  <c r="L50" i="4" s="1"/>
  <c r="M50" i="4" s="1"/>
  <c r="N50" i="4" s="1"/>
  <c r="O50" i="4" s="1"/>
  <c r="I50" i="4"/>
  <c r="I49" i="4"/>
  <c r="J49" i="4" s="1"/>
  <c r="H49" i="4"/>
  <c r="I47" i="4"/>
  <c r="I91" i="4" s="1"/>
  <c r="J46" i="4"/>
  <c r="J47" i="4" s="1"/>
  <c r="H40" i="4"/>
  <c r="H39" i="4"/>
  <c r="H32" i="4"/>
  <c r="H31" i="4"/>
  <c r="O63" i="3"/>
  <c r="N63" i="3"/>
  <c r="M63" i="3"/>
  <c r="L63" i="3"/>
  <c r="K63" i="3"/>
  <c r="J63" i="3"/>
  <c r="I63" i="3"/>
  <c r="O62" i="3"/>
  <c r="N62" i="3"/>
  <c r="M62" i="3"/>
  <c r="L62" i="3"/>
  <c r="K62" i="3"/>
  <c r="J62" i="3"/>
  <c r="I62" i="3"/>
  <c r="H63" i="3"/>
  <c r="H62" i="3"/>
  <c r="H61" i="3"/>
  <c r="H53" i="3"/>
  <c r="H56" i="3" s="1"/>
  <c r="H52" i="3"/>
  <c r="I52" i="3" s="1"/>
  <c r="I50" i="3"/>
  <c r="J50" i="3" s="1"/>
  <c r="K50" i="3" s="1"/>
  <c r="L50" i="3" s="1"/>
  <c r="M50" i="3" s="1"/>
  <c r="N50" i="3" s="1"/>
  <c r="O50" i="3" s="1"/>
  <c r="H49" i="3"/>
  <c r="E100" i="3"/>
  <c r="E110" i="3" s="1"/>
  <c r="E120" i="3" s="1"/>
  <c r="E130" i="3" s="1"/>
  <c r="H91" i="3"/>
  <c r="H70" i="3"/>
  <c r="I47" i="3"/>
  <c r="I91" i="3" s="1"/>
  <c r="K46" i="3"/>
  <c r="K47" i="3" s="1"/>
  <c r="J46" i="3"/>
  <c r="J47" i="3" s="1"/>
  <c r="H40" i="3"/>
  <c r="H39" i="3"/>
  <c r="H41" i="3" s="1"/>
  <c r="H32" i="3"/>
  <c r="H31" i="3"/>
  <c r="H41" i="2"/>
  <c r="I41" i="2" s="1"/>
  <c r="H40" i="2"/>
  <c r="H39" i="2"/>
  <c r="I39" i="2" s="1"/>
  <c r="H32" i="2"/>
  <c r="H31" i="2"/>
  <c r="E100" i="2"/>
  <c r="E110" i="2" s="1"/>
  <c r="E120" i="2" s="1"/>
  <c r="E130" i="2" s="1"/>
  <c r="H91" i="2"/>
  <c r="H70" i="2"/>
  <c r="I47" i="2"/>
  <c r="I91" i="2" s="1"/>
  <c r="K46" i="2"/>
  <c r="K47" i="2" s="1"/>
  <c r="J46" i="2"/>
  <c r="J47" i="2" s="1"/>
  <c r="E100" i="1"/>
  <c r="E110" i="1" s="1"/>
  <c r="E120" i="1" s="1"/>
  <c r="E130" i="1" s="1"/>
  <c r="H91" i="1"/>
  <c r="H70" i="1"/>
  <c r="I47" i="1"/>
  <c r="I70" i="1" s="1"/>
  <c r="J46" i="1"/>
  <c r="K46" i="1" s="1"/>
  <c r="L46" i="1" s="1"/>
  <c r="M46" i="1" s="1"/>
  <c r="N46" i="1" s="1"/>
  <c r="O46" i="1" s="1"/>
  <c r="O47" i="1" s="1"/>
  <c r="O70" i="1" s="1"/>
  <c r="I40" i="2" l="1"/>
  <c r="H33" i="2"/>
  <c r="H34" i="2"/>
  <c r="E101" i="2"/>
  <c r="E111" i="2" s="1"/>
  <c r="E121" i="2" s="1"/>
  <c r="E131" i="2" s="1"/>
  <c r="I61" i="3"/>
  <c r="J52" i="3"/>
  <c r="H58" i="3"/>
  <c r="H59" i="3" s="1"/>
  <c r="H64" i="3" s="1"/>
  <c r="I49" i="3"/>
  <c r="E101" i="3"/>
  <c r="E111" i="3" s="1"/>
  <c r="E121" i="3" s="1"/>
  <c r="E131" i="3" s="1"/>
  <c r="K46" i="5"/>
  <c r="J91" i="5"/>
  <c r="J70" i="5"/>
  <c r="I72" i="5"/>
  <c r="I73" i="5"/>
  <c r="I82" i="5"/>
  <c r="J79" i="5" s="1"/>
  <c r="I83" i="5"/>
  <c r="H41" i="5"/>
  <c r="I39" i="5" s="1"/>
  <c r="J49" i="5"/>
  <c r="K52" i="5"/>
  <c r="I91" i="5"/>
  <c r="E102" i="5"/>
  <c r="E99" i="5"/>
  <c r="J52" i="4"/>
  <c r="I61" i="4"/>
  <c r="I40" i="4"/>
  <c r="K49" i="4"/>
  <c r="J91" i="4"/>
  <c r="J70" i="4"/>
  <c r="H53" i="4"/>
  <c r="K46" i="4"/>
  <c r="I53" i="4"/>
  <c r="I56" i="4" s="1"/>
  <c r="I70" i="4"/>
  <c r="E98" i="4"/>
  <c r="E102" i="4"/>
  <c r="H41" i="4"/>
  <c r="K91" i="3"/>
  <c r="K70" i="3"/>
  <c r="J91" i="3"/>
  <c r="J70" i="3"/>
  <c r="H33" i="3"/>
  <c r="H34" i="3" s="1"/>
  <c r="I40" i="3"/>
  <c r="I41" i="3"/>
  <c r="I70" i="3"/>
  <c r="I39" i="3"/>
  <c r="E99" i="3"/>
  <c r="L46" i="3"/>
  <c r="E102" i="3"/>
  <c r="K91" i="2"/>
  <c r="K70" i="2"/>
  <c r="J91" i="2"/>
  <c r="J70" i="2"/>
  <c r="I70" i="2"/>
  <c r="E102" i="2"/>
  <c r="L46" i="2"/>
  <c r="E99" i="2"/>
  <c r="E99" i="1"/>
  <c r="E98" i="1" s="1"/>
  <c r="E97" i="1" s="1"/>
  <c r="E107" i="1" s="1"/>
  <c r="E117" i="1" s="1"/>
  <c r="E127" i="1" s="1"/>
  <c r="O91" i="1"/>
  <c r="E101" i="1"/>
  <c r="I91" i="1"/>
  <c r="J47" i="1"/>
  <c r="M47" i="1"/>
  <c r="N47" i="1"/>
  <c r="L47" i="1"/>
  <c r="K47" i="1"/>
  <c r="E109" i="1" l="1"/>
  <c r="E119" i="1" s="1"/>
  <c r="E129" i="1" s="1"/>
  <c r="E108" i="1"/>
  <c r="E118" i="1" s="1"/>
  <c r="E128" i="1" s="1"/>
  <c r="I34" i="2"/>
  <c r="I32" i="2"/>
  <c r="I33" i="2"/>
  <c r="I31" i="2"/>
  <c r="I53" i="3"/>
  <c r="I56" i="3" s="1"/>
  <c r="J49" i="3"/>
  <c r="K52" i="3"/>
  <c r="J61" i="3"/>
  <c r="K47" i="5"/>
  <c r="L46" i="5"/>
  <c r="E109" i="5"/>
  <c r="E119" i="5" s="1"/>
  <c r="E98" i="5"/>
  <c r="L52" i="5"/>
  <c r="K61" i="5"/>
  <c r="K49" i="5"/>
  <c r="J53" i="5"/>
  <c r="J82" i="5"/>
  <c r="K79" i="5" s="1"/>
  <c r="J83" i="5"/>
  <c r="I76" i="5"/>
  <c r="I56" i="5" s="1"/>
  <c r="E103" i="5"/>
  <c r="E113" i="5" s="1"/>
  <c r="E123" i="5" s="1"/>
  <c r="E112" i="5"/>
  <c r="E122" i="5" s="1"/>
  <c r="I40" i="5"/>
  <c r="H33" i="5"/>
  <c r="I41" i="5"/>
  <c r="I41" i="4"/>
  <c r="H33" i="4"/>
  <c r="I58" i="4"/>
  <c r="I59" i="4" s="1"/>
  <c r="I64" i="4" s="1"/>
  <c r="I74" i="4" s="1"/>
  <c r="I75" i="4" s="1"/>
  <c r="E103" i="4"/>
  <c r="E113" i="4" s="1"/>
  <c r="E123" i="4" s="1"/>
  <c r="E112" i="4"/>
  <c r="E122" i="4" s="1"/>
  <c r="L46" i="4"/>
  <c r="K47" i="4"/>
  <c r="L49" i="4"/>
  <c r="K52" i="4"/>
  <c r="J61" i="4"/>
  <c r="E108" i="4"/>
  <c r="E118" i="4" s="1"/>
  <c r="E97" i="4"/>
  <c r="E107" i="4" s="1"/>
  <c r="E117" i="4" s="1"/>
  <c r="J53" i="4"/>
  <c r="I39" i="4"/>
  <c r="I34" i="3"/>
  <c r="I32" i="3"/>
  <c r="E112" i="3"/>
  <c r="E122" i="3" s="1"/>
  <c r="E132" i="3" s="1"/>
  <c r="E103" i="3"/>
  <c r="E113" i="3" s="1"/>
  <c r="E123" i="3" s="1"/>
  <c r="E133" i="3" s="1"/>
  <c r="I31" i="3"/>
  <c r="E109" i="3"/>
  <c r="E119" i="3" s="1"/>
  <c r="E129" i="3" s="1"/>
  <c r="E98" i="3"/>
  <c r="L47" i="3"/>
  <c r="M46" i="3"/>
  <c r="I33" i="3"/>
  <c r="L47" i="2"/>
  <c r="M46" i="2"/>
  <c r="E109" i="2"/>
  <c r="E119" i="2" s="1"/>
  <c r="E129" i="2" s="1"/>
  <c r="E98" i="2"/>
  <c r="E112" i="2"/>
  <c r="E122" i="2" s="1"/>
  <c r="E132" i="2" s="1"/>
  <c r="E103" i="2"/>
  <c r="E113" i="2" s="1"/>
  <c r="E123" i="2" s="1"/>
  <c r="E133" i="2" s="1"/>
  <c r="L70" i="1"/>
  <c r="L91" i="1"/>
  <c r="N70" i="1"/>
  <c r="N91" i="1"/>
  <c r="M70" i="1"/>
  <c r="M91" i="1"/>
  <c r="E102" i="1"/>
  <c r="E111" i="1"/>
  <c r="E121" i="1" s="1"/>
  <c r="E131" i="1" s="1"/>
  <c r="K70" i="1"/>
  <c r="K91" i="1"/>
  <c r="J70" i="1"/>
  <c r="J91" i="1"/>
  <c r="L52" i="3" l="1"/>
  <c r="K61" i="3"/>
  <c r="K49" i="3"/>
  <c r="J53" i="3"/>
  <c r="J56" i="3" s="1"/>
  <c r="I59" i="3"/>
  <c r="I64" i="3" s="1"/>
  <c r="I58" i="3"/>
  <c r="J72" i="4"/>
  <c r="I85" i="4"/>
  <c r="L47" i="5"/>
  <c r="M46" i="5"/>
  <c r="K70" i="5"/>
  <c r="K91" i="5"/>
  <c r="E108" i="5"/>
  <c r="E118" i="5" s="1"/>
  <c r="E97" i="5"/>
  <c r="E107" i="5" s="1"/>
  <c r="E117" i="5" s="1"/>
  <c r="K83" i="5"/>
  <c r="K82" i="5"/>
  <c r="L79" i="5" s="1"/>
  <c r="M52" i="5"/>
  <c r="L61" i="5"/>
  <c r="H34" i="5"/>
  <c r="I58" i="5"/>
  <c r="I59" i="5" s="1"/>
  <c r="I64" i="5" s="1"/>
  <c r="I74" i="5" s="1"/>
  <c r="I75" i="5" s="1"/>
  <c r="L49" i="5"/>
  <c r="K53" i="5"/>
  <c r="J73" i="4"/>
  <c r="J76" i="4"/>
  <c r="K61" i="4"/>
  <c r="L52" i="4"/>
  <c r="M46" i="4"/>
  <c r="L47" i="4"/>
  <c r="M49" i="4"/>
  <c r="L53" i="4"/>
  <c r="K53" i="4"/>
  <c r="H34" i="4"/>
  <c r="K91" i="4"/>
  <c r="K70" i="4"/>
  <c r="N46" i="3"/>
  <c r="M47" i="3"/>
  <c r="L91" i="3"/>
  <c r="L70" i="3"/>
  <c r="E108" i="3"/>
  <c r="E118" i="3" s="1"/>
  <c r="E128" i="3" s="1"/>
  <c r="E97" i="3"/>
  <c r="E107" i="3" s="1"/>
  <c r="E117" i="3" s="1"/>
  <c r="E127" i="3" s="1"/>
  <c r="E108" i="2"/>
  <c r="E118" i="2" s="1"/>
  <c r="E128" i="2" s="1"/>
  <c r="E97" i="2"/>
  <c r="E107" i="2" s="1"/>
  <c r="E117" i="2" s="1"/>
  <c r="E127" i="2" s="1"/>
  <c r="N46" i="2"/>
  <c r="M47" i="2"/>
  <c r="L91" i="2"/>
  <c r="L70" i="2"/>
  <c r="E103" i="1"/>
  <c r="E113" i="1" s="1"/>
  <c r="E123" i="1" s="1"/>
  <c r="E133" i="1" s="1"/>
  <c r="E112" i="1"/>
  <c r="E122" i="1" s="1"/>
  <c r="E132" i="1" s="1"/>
  <c r="L49" i="3" l="1"/>
  <c r="K53" i="3"/>
  <c r="K56" i="3" s="1"/>
  <c r="M52" i="3"/>
  <c r="L61" i="3"/>
  <c r="J59" i="3"/>
  <c r="J64" i="3" s="1"/>
  <c r="J58" i="3"/>
  <c r="J72" i="5"/>
  <c r="I120" i="5"/>
  <c r="I130" i="5" s="1"/>
  <c r="I123" i="5"/>
  <c r="I133" i="5" s="1"/>
  <c r="I121" i="5"/>
  <c r="I131" i="5" s="1"/>
  <c r="I117" i="5"/>
  <c r="I127" i="5" s="1"/>
  <c r="I85" i="5"/>
  <c r="I122" i="5"/>
  <c r="I132" i="5" s="1"/>
  <c r="I118" i="5"/>
  <c r="I128" i="5" s="1"/>
  <c r="I119" i="5"/>
  <c r="I129" i="5" s="1"/>
  <c r="J86" i="4"/>
  <c r="J55" i="4" s="1"/>
  <c r="J56" i="4" s="1"/>
  <c r="J58" i="4" s="1"/>
  <c r="J59" i="4" s="1"/>
  <c r="J64" i="4" s="1"/>
  <c r="J74" i="4" s="1"/>
  <c r="J75" i="4" s="1"/>
  <c r="N46" i="5"/>
  <c r="M47" i="5"/>
  <c r="L70" i="5"/>
  <c r="L91" i="5"/>
  <c r="J76" i="5"/>
  <c r="J73" i="5"/>
  <c r="M61" i="5"/>
  <c r="N52" i="5"/>
  <c r="I34" i="5"/>
  <c r="I32" i="5"/>
  <c r="I31" i="5"/>
  <c r="L83" i="5"/>
  <c r="L82" i="5"/>
  <c r="M79" i="5" s="1"/>
  <c r="I33" i="5"/>
  <c r="L53" i="5"/>
  <c r="M49" i="5"/>
  <c r="I34" i="4"/>
  <c r="I31" i="4"/>
  <c r="I32" i="4"/>
  <c r="N49" i="4"/>
  <c r="M47" i="4"/>
  <c r="N46" i="4"/>
  <c r="I33" i="4"/>
  <c r="M52" i="4"/>
  <c r="L61" i="4"/>
  <c r="L91" i="4"/>
  <c r="L70" i="4"/>
  <c r="M91" i="3"/>
  <c r="M70" i="3"/>
  <c r="O46" i="3"/>
  <c r="O47" i="3" s="1"/>
  <c r="N47" i="3"/>
  <c r="N47" i="2"/>
  <c r="O46" i="2"/>
  <c r="O47" i="2" s="1"/>
  <c r="M91" i="2"/>
  <c r="M70" i="2"/>
  <c r="N52" i="3" l="1"/>
  <c r="M61" i="3"/>
  <c r="K58" i="3"/>
  <c r="K59" i="3" s="1"/>
  <c r="K64" i="3" s="1"/>
  <c r="M49" i="3"/>
  <c r="L53" i="3"/>
  <c r="L56" i="3" s="1"/>
  <c r="J86" i="5"/>
  <c r="J55" i="5" s="1"/>
  <c r="J56" i="5" s="1"/>
  <c r="J58" i="5" s="1"/>
  <c r="J59" i="5" s="1"/>
  <c r="J64" i="5" s="1"/>
  <c r="J74" i="5" s="1"/>
  <c r="J75" i="5" s="1"/>
  <c r="K72" i="4"/>
  <c r="J85" i="4"/>
  <c r="M91" i="5"/>
  <c r="M70" i="5"/>
  <c r="O46" i="5"/>
  <c r="O47" i="5" s="1"/>
  <c r="N47" i="5"/>
  <c r="M82" i="5"/>
  <c r="N79" i="5" s="1"/>
  <c r="M83" i="5"/>
  <c r="M53" i="5"/>
  <c r="N49" i="5"/>
  <c r="N61" i="5"/>
  <c r="O52" i="5"/>
  <c r="O61" i="5" s="1"/>
  <c r="M91" i="4"/>
  <c r="M70" i="4"/>
  <c r="N52" i="4"/>
  <c r="M61" i="4"/>
  <c r="M53" i="4"/>
  <c r="N47" i="4"/>
  <c r="O46" i="4"/>
  <c r="O47" i="4" s="1"/>
  <c r="O49" i="4"/>
  <c r="O91" i="3"/>
  <c r="O70" i="3"/>
  <c r="N91" i="3"/>
  <c r="N70" i="3"/>
  <c r="O91" i="2"/>
  <c r="O70" i="2"/>
  <c r="N91" i="2"/>
  <c r="N70" i="2"/>
  <c r="N49" i="3" l="1"/>
  <c r="M53" i="3"/>
  <c r="M56" i="3" s="1"/>
  <c r="L58" i="3"/>
  <c r="L59" i="3" s="1"/>
  <c r="L64" i="3" s="1"/>
  <c r="O52" i="3"/>
  <c r="O61" i="3" s="1"/>
  <c r="N61" i="3"/>
  <c r="K72" i="5"/>
  <c r="J121" i="5"/>
  <c r="J131" i="5" s="1"/>
  <c r="J117" i="5"/>
  <c r="J127" i="5" s="1"/>
  <c r="J85" i="5"/>
  <c r="J122" i="5"/>
  <c r="J132" i="5" s="1"/>
  <c r="J118" i="5"/>
  <c r="J128" i="5" s="1"/>
  <c r="J120" i="5"/>
  <c r="J130" i="5" s="1"/>
  <c r="J123" i="5"/>
  <c r="J133" i="5" s="1"/>
  <c r="J119" i="5"/>
  <c r="J129" i="5" s="1"/>
  <c r="K76" i="4"/>
  <c r="K73" i="4"/>
  <c r="N70" i="5"/>
  <c r="N91" i="5"/>
  <c r="O91" i="5"/>
  <c r="O70" i="5"/>
  <c r="K76" i="5"/>
  <c r="K73" i="5"/>
  <c r="O49" i="5"/>
  <c r="O53" i="5" s="1"/>
  <c r="N53" i="5"/>
  <c r="N82" i="5"/>
  <c r="O79" i="5" s="1"/>
  <c r="N83" i="5"/>
  <c r="N91" i="4"/>
  <c r="N70" i="4"/>
  <c r="O91" i="4"/>
  <c r="O70" i="4"/>
  <c r="O52" i="4"/>
  <c r="O61" i="4" s="1"/>
  <c r="N61" i="4"/>
  <c r="O53" i="4"/>
  <c r="N53" i="4"/>
  <c r="M58" i="3" l="1"/>
  <c r="M59" i="3" s="1"/>
  <c r="M64" i="3" s="1"/>
  <c r="O49" i="3"/>
  <c r="O53" i="3" s="1"/>
  <c r="O56" i="3" s="1"/>
  <c r="N53" i="3"/>
  <c r="N56" i="3" s="1"/>
  <c r="K86" i="5"/>
  <c r="K55" i="5" s="1"/>
  <c r="K56" i="5" s="1"/>
  <c r="K58" i="5" s="1"/>
  <c r="K59" i="5" s="1"/>
  <c r="K64" i="5" s="1"/>
  <c r="K74" i="5" s="1"/>
  <c r="K75" i="5" s="1"/>
  <c r="K86" i="4"/>
  <c r="K55" i="4" s="1"/>
  <c r="K56" i="4" s="1"/>
  <c r="K58" i="4" s="1"/>
  <c r="K59" i="4" s="1"/>
  <c r="K64" i="4" s="1"/>
  <c r="K74" i="4" s="1"/>
  <c r="K75" i="4" s="1"/>
  <c r="O83" i="5"/>
  <c r="O82" i="5"/>
  <c r="N58" i="3" l="1"/>
  <c r="N59" i="3" s="1"/>
  <c r="N64" i="3" s="1"/>
  <c r="O58" i="3"/>
  <c r="O59" i="3" s="1"/>
  <c r="O64" i="3" s="1"/>
  <c r="L72" i="5"/>
  <c r="K85" i="5"/>
  <c r="K122" i="5"/>
  <c r="K132" i="5" s="1"/>
  <c r="K118" i="5"/>
  <c r="K128" i="5" s="1"/>
  <c r="K121" i="5"/>
  <c r="K131" i="5" s="1"/>
  <c r="K123" i="5"/>
  <c r="K133" i="5" s="1"/>
  <c r="K119" i="5"/>
  <c r="K129" i="5" s="1"/>
  <c r="K117" i="5"/>
  <c r="K127" i="5" s="1"/>
  <c r="K120" i="5"/>
  <c r="K130" i="5" s="1"/>
  <c r="L72" i="4"/>
  <c r="K85" i="4"/>
  <c r="L76" i="5"/>
  <c r="L73" i="5"/>
  <c r="L86" i="5" l="1"/>
  <c r="L55" i="5" s="1"/>
  <c r="L56" i="5" s="1"/>
  <c r="L58" i="5" s="1"/>
  <c r="L59" i="5" s="1"/>
  <c r="L64" i="5" s="1"/>
  <c r="L74" i="5" s="1"/>
  <c r="L75" i="5" s="1"/>
  <c r="L73" i="4"/>
  <c r="L76" i="4"/>
  <c r="M72" i="5" l="1"/>
  <c r="L123" i="5"/>
  <c r="L133" i="5" s="1"/>
  <c r="L119" i="5"/>
  <c r="L129" i="5" s="1"/>
  <c r="L85" i="5"/>
  <c r="L120" i="5"/>
  <c r="L130" i="5" s="1"/>
  <c r="L118" i="5"/>
  <c r="L128" i="5" s="1"/>
  <c r="L121" i="5"/>
  <c r="L131" i="5" s="1"/>
  <c r="L117" i="5"/>
  <c r="L127" i="5" s="1"/>
  <c r="L122" i="5"/>
  <c r="L132" i="5" s="1"/>
  <c r="L86" i="4"/>
  <c r="L55" i="4" s="1"/>
  <c r="L56" i="4" s="1"/>
  <c r="L58" i="4" s="1"/>
  <c r="L59" i="4" s="1"/>
  <c r="L64" i="4" s="1"/>
  <c r="L74" i="4" s="1"/>
  <c r="L75" i="4" s="1"/>
  <c r="M76" i="5"/>
  <c r="M73" i="5"/>
  <c r="M86" i="5" l="1"/>
  <c r="M55" i="5" s="1"/>
  <c r="M56" i="5" s="1"/>
  <c r="M58" i="5" s="1"/>
  <c r="M59" i="5" s="1"/>
  <c r="M64" i="5" s="1"/>
  <c r="M74" i="5" s="1"/>
  <c r="M75" i="5" s="1"/>
  <c r="M72" i="4"/>
  <c r="L85" i="4"/>
  <c r="N72" i="5" l="1"/>
  <c r="M120" i="5"/>
  <c r="M130" i="5" s="1"/>
  <c r="M119" i="5"/>
  <c r="M129" i="5" s="1"/>
  <c r="M121" i="5"/>
  <c r="M131" i="5" s="1"/>
  <c r="M117" i="5"/>
  <c r="M127" i="5" s="1"/>
  <c r="M123" i="5"/>
  <c r="M133" i="5" s="1"/>
  <c r="M85" i="5"/>
  <c r="M122" i="5"/>
  <c r="M132" i="5" s="1"/>
  <c r="M118" i="5"/>
  <c r="M128" i="5" s="1"/>
  <c r="M76" i="4"/>
  <c r="M73" i="4"/>
  <c r="N76" i="5"/>
  <c r="N73" i="5"/>
  <c r="N86" i="5" l="1"/>
  <c r="N55" i="5" s="1"/>
  <c r="N56" i="5" s="1"/>
  <c r="M86" i="4"/>
  <c r="M55" i="4" s="1"/>
  <c r="M56" i="4" s="1"/>
  <c r="M58" i="4" s="1"/>
  <c r="M59" i="4" s="1"/>
  <c r="M64" i="4" s="1"/>
  <c r="M74" i="4" s="1"/>
  <c r="M75" i="4" s="1"/>
  <c r="N58" i="5" l="1"/>
  <c r="N59" i="5" s="1"/>
  <c r="N64" i="5" s="1"/>
  <c r="N74" i="5" s="1"/>
  <c r="N75" i="5" s="1"/>
  <c r="N72" i="4"/>
  <c r="M85" i="4"/>
  <c r="O72" i="5" l="1"/>
  <c r="N121" i="5"/>
  <c r="N131" i="5" s="1"/>
  <c r="N117" i="5"/>
  <c r="N127" i="5" s="1"/>
  <c r="N85" i="5"/>
  <c r="N122" i="5"/>
  <c r="N132" i="5" s="1"/>
  <c r="N118" i="5"/>
  <c r="N128" i="5" s="1"/>
  <c r="N123" i="5"/>
  <c r="N133" i="5" s="1"/>
  <c r="N119" i="5"/>
  <c r="N129" i="5" s="1"/>
  <c r="N120" i="5"/>
  <c r="N130" i="5" s="1"/>
  <c r="N76" i="4"/>
  <c r="N73" i="4"/>
  <c r="O76" i="5" l="1"/>
  <c r="O73" i="5"/>
  <c r="N86" i="4"/>
  <c r="N55" i="4" s="1"/>
  <c r="N56" i="4" s="1"/>
  <c r="N58" i="4" s="1"/>
  <c r="N59" i="4" s="1"/>
  <c r="N64" i="4" s="1"/>
  <c r="N74" i="4" s="1"/>
  <c r="N75" i="4" s="1"/>
  <c r="O86" i="5" l="1"/>
  <c r="O55" i="5" s="1"/>
  <c r="O56" i="5" s="1"/>
  <c r="O72" i="4"/>
  <c r="N85" i="4"/>
  <c r="O58" i="5" l="1"/>
  <c r="O59" i="5" s="1"/>
  <c r="O64" i="5" s="1"/>
  <c r="O74" i="5" s="1"/>
  <c r="O75" i="5" s="1"/>
  <c r="O76" i="4"/>
  <c r="O73" i="4"/>
  <c r="O85" i="5" l="1"/>
  <c r="O122" i="5"/>
  <c r="O132" i="5" s="1"/>
  <c r="O118" i="5"/>
  <c r="O128" i="5" s="1"/>
  <c r="O117" i="5"/>
  <c r="O127" i="5" s="1"/>
  <c r="O123" i="5"/>
  <c r="O133" i="5" s="1"/>
  <c r="O119" i="5"/>
  <c r="O129" i="5" s="1"/>
  <c r="O121" i="5"/>
  <c r="O131" i="5" s="1"/>
  <c r="O120" i="5"/>
  <c r="O130" i="5" s="1"/>
  <c r="O86" i="4"/>
  <c r="O55" i="4" s="1"/>
  <c r="O56" i="4" s="1"/>
  <c r="O58" i="4" s="1"/>
  <c r="O59" i="4" s="1"/>
  <c r="O64" i="4" s="1"/>
  <c r="O74" i="4" s="1"/>
  <c r="O75" i="4" s="1"/>
  <c r="O85" i="4" s="1"/>
</calcChain>
</file>

<file path=xl/sharedStrings.xml><?xml version="1.0" encoding="utf-8"?>
<sst xmlns="http://schemas.openxmlformats.org/spreadsheetml/2006/main" count="406" uniqueCount="56">
  <si>
    <t>Easy LBO</t>
  </si>
  <si>
    <t>x</t>
  </si>
  <si>
    <t>Assumptions</t>
  </si>
  <si>
    <t>Close</t>
  </si>
  <si>
    <t>EBITDA</t>
  </si>
  <si>
    <t>% Growth</t>
  </si>
  <si>
    <t>Transaction</t>
  </si>
  <si>
    <t>Cash Flows</t>
  </si>
  <si>
    <t>( - ) Interest Expense</t>
  </si>
  <si>
    <t>( - ) D&amp;A</t>
  </si>
  <si>
    <t>EBIT</t>
  </si>
  <si>
    <t>EBT</t>
  </si>
  <si>
    <t>( - ) Taxes</t>
  </si>
  <si>
    <t>Net Income</t>
  </si>
  <si>
    <t>( + ) D&amp;A</t>
  </si>
  <si>
    <t>( - ) CapEx</t>
  </si>
  <si>
    <t>( - ) Increase in NWC</t>
  </si>
  <si>
    <t>Levered Free Cash Flow</t>
  </si>
  <si>
    <t>LTM Adj. EBITDA</t>
  </si>
  <si>
    <t>Annual EBITDA Growth</t>
  </si>
  <si>
    <t>($ in millions, except where otherwise specified)</t>
  </si>
  <si>
    <t>Transaction Multiple</t>
  </si>
  <si>
    <t>Financing</t>
  </si>
  <si>
    <t>Term Loan</t>
  </si>
  <si>
    <t>Leverage</t>
  </si>
  <si>
    <t>Interest Rate</t>
  </si>
  <si>
    <t>Annual Amortization</t>
  </si>
  <si>
    <t>Annual CapEx</t>
  </si>
  <si>
    <t>Annual D&amp;A</t>
  </si>
  <si>
    <t>Annual Increase in NWC</t>
  </si>
  <si>
    <t>Sources</t>
  </si>
  <si>
    <t>Transaction Expenses</t>
  </si>
  <si>
    <t>Senior Notes</t>
  </si>
  <si>
    <t>Sponsor Equity</t>
  </si>
  <si>
    <t>Total Sources</t>
  </si>
  <si>
    <t>Uses</t>
  </si>
  <si>
    <t>Purchase Equity</t>
  </si>
  <si>
    <t>$</t>
  </si>
  <si>
    <t>%</t>
  </si>
  <si>
    <t>Total Uses</t>
  </si>
  <si>
    <t>Debt Schedule</t>
  </si>
  <si>
    <t>Beginning Balance</t>
  </si>
  <si>
    <t>( - ) Amortization</t>
  </si>
  <si>
    <t>( - ) Prepayment</t>
  </si>
  <si>
    <t>Ending Balance</t>
  </si>
  <si>
    <t>Interest Expense</t>
  </si>
  <si>
    <t>Returns</t>
  </si>
  <si>
    <t>Exit Transaction Value</t>
  </si>
  <si>
    <t>(Mult. of LTM Adj. EBITDA</t>
  </si>
  <si>
    <t>Sponsor Equity Value</t>
  </si>
  <si>
    <t>MoIC</t>
  </si>
  <si>
    <t>IRR</t>
  </si>
  <si>
    <t>Tax Rate</t>
  </si>
  <si>
    <t>Investment</t>
  </si>
  <si>
    <t>Total Debt</t>
  </si>
  <si>
    <t>Total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</si>
</sst>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\(&quot;$&quot;#,##0\);\-\-_)"/>
    <numFmt numFmtId="165" formatCode="0.0%"/>
    <numFmt numFmtId="166" formatCode="0.0\x_)"/>
    <numFmt numFmtId="167" formatCode="#,##0_);\(#,##0\);\-\-_)"/>
    <numFmt numFmtId="168" formatCode="0.00\x_)"/>
    <numFmt numFmtId="169" formatCode="0.00_)_x"/>
    <numFmt numFmtId="170" formatCode="0.0%_);\(0.0%\);\-\-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0" fontId="4" fillId="0" borderId="0" xfId="0" applyFont="1"/>
    <xf numFmtId="0" fontId="1" fillId="2" borderId="0" xfId="0" applyFont="1" applyFill="1"/>
    <xf numFmtId="0" fontId="5" fillId="2" borderId="0" xfId="0" applyFont="1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9" fillId="0" borderId="0" xfId="0" applyFont="1"/>
    <xf numFmtId="0" fontId="1" fillId="0" borderId="0" xfId="0" quotePrefix="1" applyFont="1"/>
    <xf numFmtId="0" fontId="1" fillId="0" borderId="2" xfId="0" quotePrefix="1" applyFont="1" applyBorder="1"/>
    <xf numFmtId="0" fontId="1" fillId="0" borderId="2" xfId="0" applyFont="1" applyBorder="1"/>
    <xf numFmtId="0" fontId="1" fillId="0" borderId="3" xfId="0" quotePrefix="1" applyFont="1" applyBorder="1"/>
    <xf numFmtId="0" fontId="1" fillId="0" borderId="3" xfId="0" applyFont="1" applyBorder="1"/>
    <xf numFmtId="0" fontId="1" fillId="0" borderId="4" xfId="0" quotePrefix="1" applyFont="1" applyBorder="1"/>
    <xf numFmtId="0" fontId="1" fillId="0" borderId="4" xfId="0" applyFont="1" applyBorder="1"/>
    <xf numFmtId="164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10" fontId="8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1" fillId="0" borderId="0" xfId="0" applyFont="1" applyBorder="1"/>
    <xf numFmtId="0" fontId="2" fillId="3" borderId="0" xfId="0" applyFont="1" applyFill="1" applyBorder="1"/>
    <xf numFmtId="0" fontId="1" fillId="4" borderId="0" xfId="0" applyFont="1" applyFill="1"/>
    <xf numFmtId="0" fontId="7" fillId="0" borderId="0" xfId="0" applyFont="1" applyBorder="1" applyAlignment="1">
      <alignment horizontal="center"/>
    </xf>
    <xf numFmtId="166" fontId="1" fillId="4" borderId="5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0" xfId="0" applyNumberFormat="1" applyFont="1"/>
    <xf numFmtId="164" fontId="1" fillId="0" borderId="2" xfId="0" applyNumberFormat="1" applyFont="1" applyBorder="1"/>
    <xf numFmtId="167" fontId="1" fillId="0" borderId="0" xfId="0" applyNumberFormat="1" applyFont="1"/>
    <xf numFmtId="164" fontId="2" fillId="3" borderId="0" xfId="0" applyNumberFormat="1" applyFont="1" applyFill="1"/>
    <xf numFmtId="167" fontId="1" fillId="0" borderId="3" xfId="0" applyNumberFormat="1" applyFont="1" applyBorder="1"/>
    <xf numFmtId="167" fontId="1" fillId="0" borderId="4" xfId="0" applyNumberFormat="1" applyFont="1" applyBorder="1"/>
    <xf numFmtId="165" fontId="9" fillId="0" borderId="2" xfId="0" applyNumberFormat="1" applyFont="1" applyBorder="1" applyAlignment="1">
      <alignment horizontal="right" indent="1"/>
    </xf>
    <xf numFmtId="165" fontId="9" fillId="0" borderId="3" xfId="0" applyNumberFormat="1" applyFont="1" applyBorder="1" applyAlignment="1">
      <alignment horizontal="right" indent="1"/>
    </xf>
    <xf numFmtId="165" fontId="9" fillId="0" borderId="4" xfId="0" applyNumberFormat="1" applyFont="1" applyBorder="1" applyAlignment="1">
      <alignment horizontal="right" indent="1"/>
    </xf>
    <xf numFmtId="165" fontId="10" fillId="3" borderId="0" xfId="0" applyNumberFormat="1" applyFont="1" applyFill="1" applyAlignment="1">
      <alignment horizontal="right" indent="1"/>
    </xf>
    <xf numFmtId="165" fontId="9" fillId="0" borderId="0" xfId="0" applyNumberFormat="1" applyFont="1" applyAlignment="1">
      <alignment horizontal="right" indent="1"/>
    </xf>
    <xf numFmtId="165" fontId="9" fillId="3" borderId="0" xfId="0" applyNumberFormat="1" applyFont="1" applyFill="1" applyAlignment="1">
      <alignment horizontal="right" indent="1"/>
    </xf>
    <xf numFmtId="165" fontId="9" fillId="0" borderId="0" xfId="0" applyNumberFormat="1" applyFont="1"/>
    <xf numFmtId="164" fontId="2" fillId="3" borderId="0" xfId="0" applyNumberFormat="1" applyFont="1" applyFill="1" applyBorder="1"/>
    <xf numFmtId="167" fontId="8" fillId="0" borderId="3" xfId="0" applyNumberFormat="1" applyFont="1" applyBorder="1"/>
    <xf numFmtId="167" fontId="8" fillId="0" borderId="4" xfId="0" applyNumberFormat="1" applyFont="1" applyBorder="1"/>
    <xf numFmtId="164" fontId="9" fillId="0" borderId="0" xfId="0" applyNumberFormat="1" applyFont="1" applyBorder="1"/>
    <xf numFmtId="167" fontId="1" fillId="4" borderId="0" xfId="0" applyNumberFormat="1" applyFont="1" applyFill="1"/>
    <xf numFmtId="167" fontId="1" fillId="0" borderId="2" xfId="0" applyNumberFormat="1" applyFont="1" applyBorder="1"/>
    <xf numFmtId="164" fontId="2" fillId="0" borderId="5" xfId="0" applyNumberFormat="1" applyFont="1" applyBorder="1" applyAlignment="1">
      <alignment horizontal="center"/>
    </xf>
    <xf numFmtId="168" fontId="1" fillId="0" borderId="2" xfId="0" applyNumberFormat="1" applyFont="1" applyBorder="1"/>
    <xf numFmtId="169" fontId="1" fillId="0" borderId="3" xfId="0" applyNumberFormat="1" applyFont="1" applyBorder="1"/>
    <xf numFmtId="169" fontId="1" fillId="0" borderId="4" xfId="0" applyNumberFormat="1" applyFont="1" applyBorder="1"/>
    <xf numFmtId="169" fontId="1" fillId="4" borderId="0" xfId="0" applyNumberFormat="1" applyFont="1" applyFill="1"/>
    <xf numFmtId="169" fontId="1" fillId="0" borderId="2" xfId="0" applyNumberFormat="1" applyFont="1" applyBorder="1"/>
    <xf numFmtId="170" fontId="1" fillId="0" borderId="2" xfId="0" applyNumberFormat="1" applyFont="1" applyBorder="1"/>
    <xf numFmtId="170" fontId="1" fillId="0" borderId="3" xfId="0" applyNumberFormat="1" applyFont="1" applyBorder="1"/>
    <xf numFmtId="170" fontId="1" fillId="0" borderId="4" xfId="0" applyNumberFormat="1" applyFont="1" applyBorder="1"/>
    <xf numFmtId="170" fontId="1" fillId="4" borderId="0" xfId="0" applyNumberFormat="1" applyFont="1" applyFill="1"/>
    <xf numFmtId="0" fontId="2" fillId="4" borderId="0" xfId="0" applyFont="1" applyFill="1"/>
    <xf numFmtId="0" fontId="11" fillId="4" borderId="0" xfId="0" applyFont="1" applyFill="1"/>
    <xf numFmtId="164" fontId="1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FF45-BBC8-45BD-8652-8C2663EA32A3}">
  <dimension ref="A1:Y133"/>
  <sheetViews>
    <sheetView showGridLines="0" zoomScale="110" workbookViewId="0"/>
  </sheetViews>
  <sheetFormatPr defaultRowHeight="12.75" outlineLevelRow="1" x14ac:dyDescent="0.2"/>
  <cols>
    <col min="1" max="4" width="2.7109375" style="1" customWidth="1"/>
    <col min="5" max="25" width="12.7109375" style="1" customWidth="1"/>
    <col min="26" max="16384" width="9.140625" style="1"/>
  </cols>
  <sheetData>
    <row r="1" spans="1:25" ht="21.75" thickBo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Top="1" x14ac:dyDescent="0.2"/>
    <row r="3" spans="1:25" x14ac:dyDescent="0.2">
      <c r="A3" s="5" t="s">
        <v>1</v>
      </c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B4" s="13" t="s">
        <v>20</v>
      </c>
    </row>
    <row r="6" spans="1:25" x14ac:dyDescent="0.2">
      <c r="C6" s="1" t="s">
        <v>18</v>
      </c>
      <c r="H6" s="21">
        <v>100</v>
      </c>
    </row>
    <row r="7" spans="1:25" x14ac:dyDescent="0.2">
      <c r="C7" s="1" t="s">
        <v>19</v>
      </c>
      <c r="H7" s="22">
        <v>0.06</v>
      </c>
    </row>
    <row r="8" spans="1:25" x14ac:dyDescent="0.2">
      <c r="C8" s="1" t="s">
        <v>27</v>
      </c>
      <c r="H8" s="21">
        <v>30</v>
      </c>
    </row>
    <row r="9" spans="1:25" x14ac:dyDescent="0.2">
      <c r="C9" s="1" t="s">
        <v>28</v>
      </c>
      <c r="H9" s="21">
        <v>25</v>
      </c>
    </row>
    <row r="10" spans="1:25" x14ac:dyDescent="0.2">
      <c r="C10" s="1" t="s">
        <v>29</v>
      </c>
      <c r="H10" s="21">
        <v>4</v>
      </c>
    </row>
    <row r="11" spans="1:25" x14ac:dyDescent="0.2">
      <c r="C11" s="1" t="s">
        <v>52</v>
      </c>
      <c r="H11" s="22">
        <v>0.3</v>
      </c>
    </row>
    <row r="13" spans="1:25" x14ac:dyDescent="0.2">
      <c r="C13" s="1" t="s">
        <v>21</v>
      </c>
      <c r="H13" s="24">
        <v>9</v>
      </c>
    </row>
    <row r="14" spans="1:25" x14ac:dyDescent="0.2">
      <c r="C14" s="1" t="s">
        <v>31</v>
      </c>
      <c r="H14" s="21">
        <v>30</v>
      </c>
    </row>
    <row r="16" spans="1:25" x14ac:dyDescent="0.2">
      <c r="C16" s="25" t="s">
        <v>22</v>
      </c>
    </row>
    <row r="17" spans="1:25" x14ac:dyDescent="0.2">
      <c r="C17" s="26" t="s">
        <v>23</v>
      </c>
    </row>
    <row r="18" spans="1:25" x14ac:dyDescent="0.2">
      <c r="C18" s="1" t="s">
        <v>24</v>
      </c>
      <c r="H18" s="24">
        <v>3</v>
      </c>
    </row>
    <row r="19" spans="1:25" x14ac:dyDescent="0.2">
      <c r="C19" s="1" t="s">
        <v>25</v>
      </c>
      <c r="H19" s="27">
        <v>0.04</v>
      </c>
    </row>
    <row r="20" spans="1:25" x14ac:dyDescent="0.2">
      <c r="C20" s="1" t="s">
        <v>26</v>
      </c>
      <c r="H20" s="27">
        <v>0.01</v>
      </c>
    </row>
    <row r="22" spans="1:25" x14ac:dyDescent="0.2">
      <c r="C22" s="26" t="s">
        <v>32</v>
      </c>
    </row>
    <row r="23" spans="1:25" x14ac:dyDescent="0.2">
      <c r="C23" s="1" t="s">
        <v>24</v>
      </c>
      <c r="H23" s="24">
        <v>3</v>
      </c>
    </row>
    <row r="24" spans="1:25" x14ac:dyDescent="0.2">
      <c r="C24" s="1" t="s">
        <v>25</v>
      </c>
      <c r="H24" s="27">
        <v>0.08</v>
      </c>
    </row>
    <row r="26" spans="1:25" x14ac:dyDescent="0.2">
      <c r="A26" s="5" t="s">
        <v>1</v>
      </c>
      <c r="B26" s="7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B27" s="13" t="s">
        <v>20</v>
      </c>
    </row>
    <row r="29" spans="1:25" x14ac:dyDescent="0.2">
      <c r="B29" s="28" t="s">
        <v>30</v>
      </c>
      <c r="C29" s="29"/>
      <c r="D29" s="29"/>
      <c r="E29" s="29"/>
      <c r="F29" s="29"/>
      <c r="G29" s="29"/>
      <c r="H29" s="30" t="s">
        <v>37</v>
      </c>
      <c r="I29" s="30" t="s">
        <v>38</v>
      </c>
    </row>
    <row r="30" spans="1:25" ht="3" customHeight="1" x14ac:dyDescent="0.2"/>
    <row r="31" spans="1:25" x14ac:dyDescent="0.2">
      <c r="B31" s="16" t="s">
        <v>23</v>
      </c>
      <c r="C31" s="16"/>
      <c r="D31" s="16"/>
      <c r="E31" s="16"/>
      <c r="F31" s="16"/>
      <c r="G31" s="16"/>
      <c r="H31" s="16"/>
      <c r="I31" s="16"/>
    </row>
    <row r="32" spans="1:25" x14ac:dyDescent="0.2">
      <c r="B32" s="18" t="s">
        <v>32</v>
      </c>
      <c r="C32" s="18"/>
      <c r="D32" s="18"/>
      <c r="E32" s="18"/>
      <c r="F32" s="18"/>
      <c r="G32" s="18"/>
      <c r="H32" s="18"/>
      <c r="I32" s="18"/>
    </row>
    <row r="33" spans="1:25" x14ac:dyDescent="0.2">
      <c r="B33" s="20" t="s">
        <v>33</v>
      </c>
      <c r="C33" s="20"/>
      <c r="D33" s="20"/>
      <c r="E33" s="20"/>
      <c r="F33" s="20"/>
      <c r="G33" s="20"/>
      <c r="H33" s="20"/>
      <c r="I33" s="20"/>
    </row>
    <row r="34" spans="1:25" x14ac:dyDescent="0.2">
      <c r="B34" s="12" t="s">
        <v>34</v>
      </c>
      <c r="C34" s="12"/>
      <c r="D34" s="12"/>
      <c r="E34" s="12"/>
      <c r="F34" s="12"/>
      <c r="G34" s="12"/>
      <c r="H34" s="12"/>
      <c r="I34" s="12"/>
    </row>
    <row r="37" spans="1:25" x14ac:dyDescent="0.2">
      <c r="B37" s="28" t="s">
        <v>35</v>
      </c>
      <c r="C37" s="29"/>
      <c r="D37" s="29"/>
      <c r="E37" s="29"/>
      <c r="F37" s="29"/>
      <c r="G37" s="29"/>
      <c r="H37" s="30" t="s">
        <v>37</v>
      </c>
      <c r="I37" s="30" t="s">
        <v>38</v>
      </c>
    </row>
    <row r="38" spans="1:25" ht="3" customHeight="1" x14ac:dyDescent="0.2"/>
    <row r="39" spans="1:25" x14ac:dyDescent="0.2">
      <c r="B39" s="16" t="s">
        <v>36</v>
      </c>
      <c r="C39" s="16"/>
      <c r="D39" s="16"/>
      <c r="E39" s="16"/>
      <c r="F39" s="16"/>
      <c r="G39" s="16"/>
      <c r="H39" s="16"/>
      <c r="I39" s="16"/>
    </row>
    <row r="40" spans="1:25" x14ac:dyDescent="0.2">
      <c r="B40" s="1" t="s">
        <v>31</v>
      </c>
    </row>
    <row r="41" spans="1:25" x14ac:dyDescent="0.2">
      <c r="B41" s="12" t="s">
        <v>39</v>
      </c>
      <c r="C41" s="11"/>
      <c r="D41" s="11"/>
      <c r="E41" s="11"/>
      <c r="F41" s="11"/>
      <c r="G41" s="11"/>
      <c r="H41" s="11"/>
      <c r="I41" s="11"/>
    </row>
    <row r="44" spans="1:25" x14ac:dyDescent="0.2">
      <c r="A44" s="5" t="s">
        <v>1</v>
      </c>
      <c r="B44" s="7" t="s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B45" s="13" t="s">
        <v>20</v>
      </c>
    </row>
    <row r="46" spans="1:25" hidden="1" outlineLevel="1" x14ac:dyDescent="0.2">
      <c r="I46" s="10">
        <v>1</v>
      </c>
      <c r="J46" s="10">
        <f>I46+1</f>
        <v>2</v>
      </c>
      <c r="K46" s="10">
        <f t="shared" ref="K46:O46" si="0">J46+1</f>
        <v>3</v>
      </c>
      <c r="L46" s="10">
        <f t="shared" si="0"/>
        <v>4</v>
      </c>
      <c r="M46" s="10">
        <f t="shared" si="0"/>
        <v>5</v>
      </c>
      <c r="N46" s="10">
        <f t="shared" si="0"/>
        <v>6</v>
      </c>
      <c r="O46" s="10">
        <f t="shared" si="0"/>
        <v>7</v>
      </c>
    </row>
    <row r="47" spans="1:25" ht="15" collapsed="1" x14ac:dyDescent="0.35">
      <c r="H47" s="9" t="s">
        <v>3</v>
      </c>
      <c r="I47" s="9" t="str">
        <f>"Year "&amp;TEXT(I46,"0")</f>
        <v>Year 1</v>
      </c>
      <c r="J47" s="9" t="str">
        <f t="shared" ref="J47:O47" si="1">"Year "&amp;TEXT(J46,"0")</f>
        <v>Year 2</v>
      </c>
      <c r="K47" s="9" t="str">
        <f t="shared" si="1"/>
        <v>Year 3</v>
      </c>
      <c r="L47" s="9" t="str">
        <f t="shared" si="1"/>
        <v>Year 4</v>
      </c>
      <c r="M47" s="9" t="str">
        <f t="shared" si="1"/>
        <v>Year 5</v>
      </c>
      <c r="N47" s="9" t="str">
        <f t="shared" si="1"/>
        <v>Year 6</v>
      </c>
      <c r="O47" s="9" t="str">
        <f t="shared" si="1"/>
        <v>Year 7</v>
      </c>
    </row>
    <row r="48" spans="1:25" ht="3" customHeight="1" x14ac:dyDescent="0.35">
      <c r="H48" s="9"/>
      <c r="I48" s="9"/>
      <c r="J48" s="9"/>
      <c r="K48" s="9"/>
      <c r="L48" s="9"/>
      <c r="M48" s="9"/>
      <c r="N48" s="9"/>
      <c r="O48" s="9"/>
    </row>
    <row r="49" spans="3:15" x14ac:dyDescent="0.2">
      <c r="C49" s="12" t="s">
        <v>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3:15" s="13" customFormat="1" x14ac:dyDescent="0.2">
      <c r="D50" s="13" t="s">
        <v>5</v>
      </c>
    </row>
    <row r="52" spans="3:15" x14ac:dyDescent="0.2">
      <c r="C52" s="14" t="s">
        <v>9</v>
      </c>
    </row>
    <row r="53" spans="3:15" x14ac:dyDescent="0.2">
      <c r="C53" s="12" t="s">
        <v>10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5" spans="3:15" x14ac:dyDescent="0.2">
      <c r="C55" s="15" t="s">
        <v>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3:15" x14ac:dyDescent="0.2">
      <c r="C56" s="1" t="s">
        <v>11</v>
      </c>
    </row>
    <row r="58" spans="3:15" x14ac:dyDescent="0.2">
      <c r="C58" s="14" t="s">
        <v>12</v>
      </c>
    </row>
    <row r="59" spans="3:15" s="2" customFormat="1" x14ac:dyDescent="0.2">
      <c r="C59" s="12" t="s">
        <v>13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1" spans="3:15" x14ac:dyDescent="0.2">
      <c r="C61" s="15" t="s">
        <v>14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3:15" x14ac:dyDescent="0.2">
      <c r="C62" s="17" t="s">
        <v>16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3:15" x14ac:dyDescent="0.2">
      <c r="C63" s="19" t="s">
        <v>15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3:15" x14ac:dyDescent="0.2">
      <c r="C64" s="12" t="s">
        <v>17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7" spans="1:25" x14ac:dyDescent="0.2">
      <c r="A67" s="5" t="s">
        <v>1</v>
      </c>
      <c r="B67" s="7" t="s">
        <v>40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B68" s="13" t="s">
        <v>20</v>
      </c>
    </row>
    <row r="70" spans="1:25" ht="15" x14ac:dyDescent="0.35">
      <c r="H70" s="9" t="str">
        <f>H$47</f>
        <v>Close</v>
      </c>
      <c r="I70" s="9" t="str">
        <f t="shared" ref="I70:O70" si="2">I$47</f>
        <v>Year 1</v>
      </c>
      <c r="J70" s="9" t="str">
        <f t="shared" si="2"/>
        <v>Year 2</v>
      </c>
      <c r="K70" s="9" t="str">
        <f t="shared" si="2"/>
        <v>Year 3</v>
      </c>
      <c r="L70" s="9" t="str">
        <f t="shared" si="2"/>
        <v>Year 4</v>
      </c>
      <c r="M70" s="9" t="str">
        <f t="shared" si="2"/>
        <v>Year 5</v>
      </c>
      <c r="N70" s="9" t="str">
        <f t="shared" si="2"/>
        <v>Year 6</v>
      </c>
      <c r="O70" s="9" t="str">
        <f t="shared" si="2"/>
        <v>Year 7</v>
      </c>
    </row>
    <row r="71" spans="1:25" x14ac:dyDescent="0.2">
      <c r="C71" s="25" t="s">
        <v>23</v>
      </c>
    </row>
    <row r="72" spans="1:25" x14ac:dyDescent="0.2">
      <c r="C72" s="16" t="s">
        <v>41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25" x14ac:dyDescent="0.2">
      <c r="C73" s="17" t="s">
        <v>42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25" x14ac:dyDescent="0.2">
      <c r="C74" s="19" t="s">
        <v>43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25" s="31" customFormat="1" x14ac:dyDescent="0.2">
      <c r="C75" s="32" t="s">
        <v>44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5" x14ac:dyDescent="0.2">
      <c r="C76" s="13" t="s">
        <v>45</v>
      </c>
    </row>
    <row r="78" spans="1:25" x14ac:dyDescent="0.2">
      <c r="C78" s="25" t="s">
        <v>32</v>
      </c>
    </row>
    <row r="79" spans="1:25" x14ac:dyDescent="0.2">
      <c r="C79" s="16" t="s">
        <v>41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25" x14ac:dyDescent="0.2">
      <c r="C80" s="17" t="s">
        <v>42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25" x14ac:dyDescent="0.2">
      <c r="C81" s="19" t="s">
        <v>43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25" s="31" customFormat="1" x14ac:dyDescent="0.2">
      <c r="C82" s="32" t="s">
        <v>44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25" x14ac:dyDescent="0.2">
      <c r="C83" s="13" t="s">
        <v>45</v>
      </c>
    </row>
    <row r="85" spans="1:25" x14ac:dyDescent="0.2">
      <c r="C85" s="69" t="s">
        <v>54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25" x14ac:dyDescent="0.2">
      <c r="C86" s="1" t="s">
        <v>55</v>
      </c>
    </row>
    <row r="88" spans="1:25" x14ac:dyDescent="0.2">
      <c r="A88" s="5" t="s">
        <v>1</v>
      </c>
      <c r="B88" s="7" t="s">
        <v>46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B89" s="13" t="s">
        <v>20</v>
      </c>
    </row>
    <row r="90" spans="1:25" s="31" customFormat="1" ht="15" x14ac:dyDescent="0.35">
      <c r="H90" s="34"/>
      <c r="I90" s="34"/>
      <c r="J90" s="34"/>
      <c r="K90" s="34"/>
      <c r="L90" s="34"/>
      <c r="M90" s="34"/>
      <c r="N90" s="34"/>
      <c r="O90" s="34"/>
    </row>
    <row r="91" spans="1:25" ht="15" x14ac:dyDescent="0.35">
      <c r="H91" s="9" t="str">
        <f>H$47</f>
        <v>Close</v>
      </c>
      <c r="I91" s="9" t="str">
        <f t="shared" ref="I91:O91" si="3">I$47</f>
        <v>Year 1</v>
      </c>
      <c r="J91" s="9" t="str">
        <f t="shared" si="3"/>
        <v>Year 2</v>
      </c>
      <c r="K91" s="9" t="str">
        <f t="shared" si="3"/>
        <v>Year 3</v>
      </c>
      <c r="L91" s="9" t="str">
        <f t="shared" si="3"/>
        <v>Year 4</v>
      </c>
      <c r="M91" s="9" t="str">
        <f t="shared" si="3"/>
        <v>Year 5</v>
      </c>
      <c r="N91" s="9" t="str">
        <f t="shared" si="3"/>
        <v>Year 6</v>
      </c>
      <c r="O91" s="9" t="str">
        <f t="shared" si="3"/>
        <v>Year 7</v>
      </c>
    </row>
    <row r="92" spans="1:25" ht="3" customHeight="1" x14ac:dyDescent="0.2"/>
    <row r="93" spans="1:25" s="2" customFormat="1" x14ac:dyDescent="0.2">
      <c r="B93" s="12" t="s">
        <v>18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5" spans="1:25" x14ac:dyDescent="0.2">
      <c r="C95" s="2" t="s">
        <v>47</v>
      </c>
    </row>
    <row r="96" spans="1:25" x14ac:dyDescent="0.2">
      <c r="C96" s="13" t="s">
        <v>48</v>
      </c>
    </row>
    <row r="97" spans="3:15" x14ac:dyDescent="0.2">
      <c r="E97" s="23">
        <f t="shared" ref="E97:E98" si="4">E98-0.5</f>
        <v>7.5</v>
      </c>
      <c r="F97" s="36"/>
      <c r="G97" s="16"/>
      <c r="H97" s="16"/>
      <c r="I97" s="16"/>
      <c r="J97" s="16"/>
      <c r="K97" s="16"/>
      <c r="L97" s="16"/>
      <c r="M97" s="16"/>
      <c r="N97" s="16"/>
      <c r="O97" s="16"/>
    </row>
    <row r="98" spans="3:15" x14ac:dyDescent="0.2">
      <c r="E98" s="23">
        <f t="shared" si="4"/>
        <v>8</v>
      </c>
      <c r="F98" s="37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E99" s="23">
        <f>E100-0.5</f>
        <v>8.5</v>
      </c>
      <c r="F99" s="38"/>
      <c r="G99" s="20"/>
      <c r="H99" s="20"/>
      <c r="I99" s="20"/>
      <c r="J99" s="20"/>
      <c r="K99" s="20"/>
      <c r="L99" s="20"/>
      <c r="M99" s="20"/>
      <c r="N99" s="20"/>
      <c r="O99" s="20"/>
    </row>
    <row r="100" spans="3:15" x14ac:dyDescent="0.2">
      <c r="E100" s="35">
        <f>H13</f>
        <v>9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3:15" x14ac:dyDescent="0.2">
      <c r="E101" s="23">
        <f>E100+0.5</f>
        <v>9.5</v>
      </c>
      <c r="F101" s="3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3:15" x14ac:dyDescent="0.2">
      <c r="E102" s="23">
        <f t="shared" ref="E102:E103" si="5">E101+0.5</f>
        <v>10</v>
      </c>
      <c r="F102" s="37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E103" s="23">
        <f t="shared" si="5"/>
        <v>10.5</v>
      </c>
      <c r="F103" s="38"/>
      <c r="G103" s="20"/>
      <c r="H103" s="20"/>
      <c r="I103" s="20"/>
      <c r="J103" s="20"/>
      <c r="K103" s="20"/>
      <c r="L103" s="20"/>
      <c r="M103" s="20"/>
      <c r="N103" s="20"/>
      <c r="O103" s="20"/>
    </row>
    <row r="105" spans="3:15" x14ac:dyDescent="0.2">
      <c r="C105" s="2" t="s">
        <v>49</v>
      </c>
    </row>
    <row r="106" spans="3:15" x14ac:dyDescent="0.2">
      <c r="C106" s="13" t="s">
        <v>48</v>
      </c>
    </row>
    <row r="107" spans="3:15" x14ac:dyDescent="0.2">
      <c r="E107" s="23">
        <f>E97</f>
        <v>7.5</v>
      </c>
      <c r="F107" s="3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3:15" x14ac:dyDescent="0.2">
      <c r="E108" s="23">
        <f t="shared" ref="E108:E113" si="6">E98</f>
        <v>8</v>
      </c>
      <c r="F108" s="37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E109" s="23">
        <f t="shared" si="6"/>
        <v>8.5</v>
      </c>
      <c r="F109" s="38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3:15" x14ac:dyDescent="0.2">
      <c r="E110" s="35">
        <f t="shared" si="6"/>
        <v>9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3:15" x14ac:dyDescent="0.2">
      <c r="E111" s="23">
        <f t="shared" si="6"/>
        <v>9.5</v>
      </c>
      <c r="F111" s="3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3:15" x14ac:dyDescent="0.2">
      <c r="E112" s="23">
        <f t="shared" si="6"/>
        <v>10</v>
      </c>
      <c r="F112" s="37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E113" s="23">
        <f t="shared" si="6"/>
        <v>10.5</v>
      </c>
      <c r="F113" s="38"/>
      <c r="G113" s="20"/>
      <c r="H113" s="20"/>
      <c r="I113" s="20"/>
      <c r="J113" s="20"/>
      <c r="K113" s="20"/>
      <c r="L113" s="20"/>
      <c r="M113" s="20"/>
      <c r="N113" s="20"/>
      <c r="O113" s="20"/>
    </row>
    <row r="115" spans="3:15" x14ac:dyDescent="0.2">
      <c r="C115" s="2" t="s">
        <v>50</v>
      </c>
    </row>
    <row r="116" spans="3:15" x14ac:dyDescent="0.2">
      <c r="C116" s="13" t="s">
        <v>48</v>
      </c>
    </row>
    <row r="117" spans="3:15" x14ac:dyDescent="0.2">
      <c r="E117" s="23">
        <f>E107</f>
        <v>7.5</v>
      </c>
      <c r="F117" s="3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3:15" x14ac:dyDescent="0.2">
      <c r="E118" s="23">
        <f t="shared" ref="E118:E123" si="7">E108</f>
        <v>8</v>
      </c>
      <c r="F118" s="37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E119" s="23">
        <f t="shared" si="7"/>
        <v>8.5</v>
      </c>
      <c r="F119" s="38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3:15" x14ac:dyDescent="0.2">
      <c r="E120" s="35">
        <f t="shared" si="7"/>
        <v>9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3:15" x14ac:dyDescent="0.2">
      <c r="E121" s="23">
        <f t="shared" si="7"/>
        <v>9.5</v>
      </c>
      <c r="F121" s="3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3:15" x14ac:dyDescent="0.2">
      <c r="E122" s="23">
        <f t="shared" si="7"/>
        <v>10</v>
      </c>
      <c r="F122" s="37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E123" s="23">
        <f t="shared" si="7"/>
        <v>10.5</v>
      </c>
      <c r="F123" s="38"/>
      <c r="G123" s="20"/>
      <c r="H123" s="20"/>
      <c r="I123" s="20"/>
      <c r="J123" s="20"/>
      <c r="K123" s="20"/>
      <c r="L123" s="20"/>
      <c r="M123" s="20"/>
      <c r="N123" s="20"/>
      <c r="O123" s="20"/>
    </row>
    <row r="125" spans="3:15" x14ac:dyDescent="0.2">
      <c r="C125" s="2" t="s">
        <v>51</v>
      </c>
    </row>
    <row r="126" spans="3:15" x14ac:dyDescent="0.2">
      <c r="C126" s="13" t="s">
        <v>48</v>
      </c>
    </row>
    <row r="127" spans="3:15" x14ac:dyDescent="0.2">
      <c r="E127" s="23">
        <f>E117</f>
        <v>7.5</v>
      </c>
      <c r="F127" s="3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3:15" x14ac:dyDescent="0.2">
      <c r="E128" s="23">
        <f t="shared" ref="E128:E133" si="8">E118</f>
        <v>8</v>
      </c>
      <c r="F128" s="37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5:15" x14ac:dyDescent="0.2">
      <c r="E129" s="23">
        <f t="shared" si="8"/>
        <v>8.5</v>
      </c>
      <c r="F129" s="38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5:15" x14ac:dyDescent="0.2">
      <c r="E130" s="35">
        <f t="shared" si="8"/>
        <v>9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x14ac:dyDescent="0.2">
      <c r="E131" s="23">
        <f t="shared" si="8"/>
        <v>9.5</v>
      </c>
      <c r="F131" s="3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5:15" x14ac:dyDescent="0.2">
      <c r="E132" s="23">
        <f t="shared" si="8"/>
        <v>10</v>
      </c>
      <c r="F132" s="37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5:15" x14ac:dyDescent="0.2">
      <c r="E133" s="23">
        <f t="shared" si="8"/>
        <v>10.5</v>
      </c>
      <c r="F133" s="38"/>
      <c r="G133" s="20"/>
      <c r="H133" s="20"/>
      <c r="I133" s="20"/>
      <c r="J133" s="20"/>
      <c r="K133" s="20"/>
      <c r="L133" s="20"/>
      <c r="M133" s="20"/>
      <c r="N133" s="20"/>
      <c r="O13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5ED64-4B2F-48E2-A1C2-341B00803408}">
  <dimension ref="A1:Y133"/>
  <sheetViews>
    <sheetView showGridLines="0" zoomScale="110" workbookViewId="0"/>
  </sheetViews>
  <sheetFormatPr defaultRowHeight="12.75" outlineLevelRow="1" x14ac:dyDescent="0.2"/>
  <cols>
    <col min="1" max="4" width="2.7109375" style="1" customWidth="1"/>
    <col min="5" max="25" width="12.7109375" style="1" customWidth="1"/>
    <col min="26" max="16384" width="9.140625" style="1"/>
  </cols>
  <sheetData>
    <row r="1" spans="1:25" ht="21.75" thickBo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Top="1" x14ac:dyDescent="0.2"/>
    <row r="3" spans="1:25" x14ac:dyDescent="0.2">
      <c r="A3" s="5" t="s">
        <v>1</v>
      </c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B4" s="13" t="s">
        <v>20</v>
      </c>
    </row>
    <row r="6" spans="1:25" x14ac:dyDescent="0.2">
      <c r="C6" s="1" t="s">
        <v>18</v>
      </c>
      <c r="H6" s="21">
        <v>100</v>
      </c>
    </row>
    <row r="7" spans="1:25" x14ac:dyDescent="0.2">
      <c r="C7" s="1" t="s">
        <v>19</v>
      </c>
      <c r="H7" s="22">
        <v>0.06</v>
      </c>
    </row>
    <row r="8" spans="1:25" x14ac:dyDescent="0.2">
      <c r="C8" s="1" t="s">
        <v>27</v>
      </c>
      <c r="H8" s="21">
        <v>30</v>
      </c>
    </row>
    <row r="9" spans="1:25" x14ac:dyDescent="0.2">
      <c r="C9" s="1" t="s">
        <v>28</v>
      </c>
      <c r="H9" s="21">
        <v>25</v>
      </c>
    </row>
    <row r="10" spans="1:25" x14ac:dyDescent="0.2">
      <c r="C10" s="1" t="s">
        <v>29</v>
      </c>
      <c r="H10" s="21">
        <v>4</v>
      </c>
    </row>
    <row r="11" spans="1:25" x14ac:dyDescent="0.2">
      <c r="C11" s="1" t="s">
        <v>52</v>
      </c>
      <c r="H11" s="22">
        <v>0.3</v>
      </c>
    </row>
    <row r="13" spans="1:25" x14ac:dyDescent="0.2">
      <c r="C13" s="1" t="s">
        <v>21</v>
      </c>
      <c r="H13" s="24">
        <v>9</v>
      </c>
    </row>
    <row r="14" spans="1:25" x14ac:dyDescent="0.2">
      <c r="C14" s="1" t="s">
        <v>31</v>
      </c>
      <c r="H14" s="21">
        <v>30</v>
      </c>
    </row>
    <row r="16" spans="1:25" x14ac:dyDescent="0.2">
      <c r="C16" s="25" t="s">
        <v>22</v>
      </c>
    </row>
    <row r="17" spans="1:25" x14ac:dyDescent="0.2">
      <c r="C17" s="26" t="s">
        <v>23</v>
      </c>
    </row>
    <row r="18" spans="1:25" x14ac:dyDescent="0.2">
      <c r="C18" s="1" t="s">
        <v>24</v>
      </c>
      <c r="H18" s="24">
        <v>3</v>
      </c>
    </row>
    <row r="19" spans="1:25" x14ac:dyDescent="0.2">
      <c r="C19" s="1" t="s">
        <v>25</v>
      </c>
      <c r="H19" s="27">
        <v>0.04</v>
      </c>
    </row>
    <row r="20" spans="1:25" x14ac:dyDescent="0.2">
      <c r="C20" s="1" t="s">
        <v>26</v>
      </c>
      <c r="H20" s="27">
        <v>0.01</v>
      </c>
    </row>
    <row r="22" spans="1:25" x14ac:dyDescent="0.2">
      <c r="C22" s="26" t="s">
        <v>32</v>
      </c>
    </row>
    <row r="23" spans="1:25" x14ac:dyDescent="0.2">
      <c r="C23" s="1" t="s">
        <v>24</v>
      </c>
      <c r="H23" s="24">
        <v>3</v>
      </c>
    </row>
    <row r="24" spans="1:25" x14ac:dyDescent="0.2">
      <c r="C24" s="1" t="s">
        <v>25</v>
      </c>
      <c r="H24" s="27">
        <v>0.08</v>
      </c>
    </row>
    <row r="26" spans="1:25" x14ac:dyDescent="0.2">
      <c r="A26" s="5" t="s">
        <v>1</v>
      </c>
      <c r="B26" s="7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B27" s="13" t="s">
        <v>20</v>
      </c>
    </row>
    <row r="29" spans="1:25" x14ac:dyDescent="0.2">
      <c r="B29" s="28" t="s">
        <v>30</v>
      </c>
      <c r="C29" s="29"/>
      <c r="D29" s="29"/>
      <c r="E29" s="29"/>
      <c r="F29" s="29"/>
      <c r="G29" s="29"/>
      <c r="H29" s="30" t="s">
        <v>37</v>
      </c>
      <c r="I29" s="30" t="s">
        <v>38</v>
      </c>
    </row>
    <row r="30" spans="1:25" ht="3" customHeight="1" x14ac:dyDescent="0.2"/>
    <row r="31" spans="1:25" x14ac:dyDescent="0.2">
      <c r="B31" s="16" t="s">
        <v>23</v>
      </c>
      <c r="C31" s="16"/>
      <c r="D31" s="16"/>
      <c r="E31" s="16"/>
      <c r="F31" s="16"/>
      <c r="G31" s="16"/>
      <c r="H31" s="40">
        <f>H18*H6</f>
        <v>300</v>
      </c>
      <c r="I31" s="45">
        <f>H31/H$34</f>
        <v>0.32258064516129031</v>
      </c>
    </row>
    <row r="32" spans="1:25" x14ac:dyDescent="0.2">
      <c r="B32" s="18" t="s">
        <v>32</v>
      </c>
      <c r="C32" s="18"/>
      <c r="D32" s="18"/>
      <c r="E32" s="18"/>
      <c r="F32" s="18"/>
      <c r="G32" s="18"/>
      <c r="H32" s="43">
        <f>H23*H6</f>
        <v>300</v>
      </c>
      <c r="I32" s="46">
        <f t="shared" ref="I32:I34" si="0">H32/H$34</f>
        <v>0.32258064516129031</v>
      </c>
    </row>
    <row r="33" spans="1:25" x14ac:dyDescent="0.2">
      <c r="B33" s="20" t="s">
        <v>33</v>
      </c>
      <c r="C33" s="20"/>
      <c r="D33" s="20"/>
      <c r="E33" s="20"/>
      <c r="F33" s="20"/>
      <c r="G33" s="20"/>
      <c r="H33" s="44">
        <f>H41-SUM(H31:H32)</f>
        <v>330</v>
      </c>
      <c r="I33" s="47">
        <f t="shared" si="0"/>
        <v>0.35483870967741937</v>
      </c>
    </row>
    <row r="34" spans="1:25" x14ac:dyDescent="0.2">
      <c r="B34" s="12" t="s">
        <v>34</v>
      </c>
      <c r="C34" s="12"/>
      <c r="D34" s="12"/>
      <c r="E34" s="12"/>
      <c r="F34" s="12"/>
      <c r="G34" s="12"/>
      <c r="H34" s="42">
        <f>SUM(H31:H33)</f>
        <v>930</v>
      </c>
      <c r="I34" s="48">
        <f t="shared" si="0"/>
        <v>1</v>
      </c>
    </row>
    <row r="37" spans="1:25" x14ac:dyDescent="0.2">
      <c r="B37" s="28" t="s">
        <v>35</v>
      </c>
      <c r="C37" s="29"/>
      <c r="D37" s="29"/>
      <c r="E37" s="29"/>
      <c r="F37" s="29"/>
      <c r="G37" s="29"/>
      <c r="H37" s="30" t="s">
        <v>37</v>
      </c>
      <c r="I37" s="30" t="s">
        <v>38</v>
      </c>
    </row>
    <row r="38" spans="1:25" ht="3" customHeight="1" x14ac:dyDescent="0.2"/>
    <row r="39" spans="1:25" x14ac:dyDescent="0.2">
      <c r="B39" s="16" t="s">
        <v>36</v>
      </c>
      <c r="C39" s="16"/>
      <c r="D39" s="16"/>
      <c r="E39" s="16"/>
      <c r="F39" s="16"/>
      <c r="G39" s="16"/>
      <c r="H39" s="40">
        <f>H13*H6</f>
        <v>900</v>
      </c>
      <c r="I39" s="45">
        <f>H39/H$41</f>
        <v>0.967741935483871</v>
      </c>
    </row>
    <row r="40" spans="1:25" x14ac:dyDescent="0.2">
      <c r="B40" s="1" t="s">
        <v>31</v>
      </c>
      <c r="H40" s="41">
        <f>H14</f>
        <v>30</v>
      </c>
      <c r="I40" s="49">
        <f t="shared" ref="I40:I41" si="1">H40/H$41</f>
        <v>3.2258064516129031E-2</v>
      </c>
    </row>
    <row r="41" spans="1:25" x14ac:dyDescent="0.2">
      <c r="B41" s="12" t="s">
        <v>39</v>
      </c>
      <c r="C41" s="11"/>
      <c r="D41" s="11"/>
      <c r="E41" s="11"/>
      <c r="F41" s="11"/>
      <c r="G41" s="11"/>
      <c r="H41" s="42">
        <f>SUM(H39:H40)</f>
        <v>930</v>
      </c>
      <c r="I41" s="50">
        <f t="shared" si="1"/>
        <v>1</v>
      </c>
    </row>
    <row r="44" spans="1:25" x14ac:dyDescent="0.2">
      <c r="A44" s="5" t="s">
        <v>1</v>
      </c>
      <c r="B44" s="7" t="s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B45" s="13" t="s">
        <v>20</v>
      </c>
    </row>
    <row r="46" spans="1:25" hidden="1" outlineLevel="1" x14ac:dyDescent="0.2">
      <c r="I46" s="10">
        <v>1</v>
      </c>
      <c r="J46" s="10">
        <f>I46+1</f>
        <v>2</v>
      </c>
      <c r="K46" s="10">
        <f t="shared" ref="K46:O46" si="2">J46+1</f>
        <v>3</v>
      </c>
      <c r="L46" s="10">
        <f t="shared" si="2"/>
        <v>4</v>
      </c>
      <c r="M46" s="10">
        <f t="shared" si="2"/>
        <v>5</v>
      </c>
      <c r="N46" s="10">
        <f t="shared" si="2"/>
        <v>6</v>
      </c>
      <c r="O46" s="10">
        <f t="shared" si="2"/>
        <v>7</v>
      </c>
    </row>
    <row r="47" spans="1:25" ht="15" collapsed="1" x14ac:dyDescent="0.35">
      <c r="H47" s="9" t="s">
        <v>3</v>
      </c>
      <c r="I47" s="9" t="str">
        <f>"Year "&amp;TEXT(I46,"0")</f>
        <v>Year 1</v>
      </c>
      <c r="J47" s="9" t="str">
        <f t="shared" ref="J47:O47" si="3">"Year "&amp;TEXT(J46,"0")</f>
        <v>Year 2</v>
      </c>
      <c r="K47" s="9" t="str">
        <f t="shared" si="3"/>
        <v>Year 3</v>
      </c>
      <c r="L47" s="9" t="str">
        <f t="shared" si="3"/>
        <v>Year 4</v>
      </c>
      <c r="M47" s="9" t="str">
        <f t="shared" si="3"/>
        <v>Year 5</v>
      </c>
      <c r="N47" s="9" t="str">
        <f t="shared" si="3"/>
        <v>Year 6</v>
      </c>
      <c r="O47" s="9" t="str">
        <f t="shared" si="3"/>
        <v>Year 7</v>
      </c>
    </row>
    <row r="48" spans="1:25" ht="3" customHeight="1" x14ac:dyDescent="0.35">
      <c r="H48" s="9"/>
      <c r="I48" s="9"/>
      <c r="J48" s="9"/>
      <c r="K48" s="9"/>
      <c r="L48" s="9"/>
      <c r="M48" s="9"/>
      <c r="N48" s="9"/>
      <c r="O48" s="9"/>
    </row>
    <row r="49" spans="3:15" x14ac:dyDescent="0.2">
      <c r="C49" s="12" t="s">
        <v>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3:15" s="13" customFormat="1" x14ac:dyDescent="0.2">
      <c r="D50" s="13" t="s">
        <v>5</v>
      </c>
    </row>
    <row r="52" spans="3:15" x14ac:dyDescent="0.2">
      <c r="C52" s="14" t="s">
        <v>9</v>
      </c>
    </row>
    <row r="53" spans="3:15" x14ac:dyDescent="0.2">
      <c r="C53" s="12" t="s">
        <v>10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5" spans="3:15" x14ac:dyDescent="0.2">
      <c r="C55" s="15" t="s">
        <v>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3:15" x14ac:dyDescent="0.2">
      <c r="C56" s="1" t="s">
        <v>11</v>
      </c>
    </row>
    <row r="58" spans="3:15" x14ac:dyDescent="0.2">
      <c r="C58" s="14" t="s">
        <v>12</v>
      </c>
    </row>
    <row r="59" spans="3:15" s="2" customFormat="1" x14ac:dyDescent="0.2">
      <c r="C59" s="12" t="s">
        <v>13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1" spans="3:15" x14ac:dyDescent="0.2">
      <c r="C61" s="15" t="s">
        <v>14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3:15" x14ac:dyDescent="0.2">
      <c r="C62" s="17" t="s">
        <v>16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3:15" x14ac:dyDescent="0.2">
      <c r="C63" s="19" t="s">
        <v>15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3:15" x14ac:dyDescent="0.2">
      <c r="C64" s="12" t="s">
        <v>17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7" spans="1:25" x14ac:dyDescent="0.2">
      <c r="A67" s="5" t="s">
        <v>1</v>
      </c>
      <c r="B67" s="7" t="s">
        <v>40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B68" s="13" t="s">
        <v>20</v>
      </c>
    </row>
    <row r="70" spans="1:25" ht="15" x14ac:dyDescent="0.35">
      <c r="H70" s="9" t="str">
        <f>H$47</f>
        <v>Close</v>
      </c>
      <c r="I70" s="9" t="str">
        <f t="shared" ref="I70:O70" si="4">I$47</f>
        <v>Year 1</v>
      </c>
      <c r="J70" s="9" t="str">
        <f t="shared" si="4"/>
        <v>Year 2</v>
      </c>
      <c r="K70" s="9" t="str">
        <f t="shared" si="4"/>
        <v>Year 3</v>
      </c>
      <c r="L70" s="9" t="str">
        <f t="shared" si="4"/>
        <v>Year 4</v>
      </c>
      <c r="M70" s="9" t="str">
        <f t="shared" si="4"/>
        <v>Year 5</v>
      </c>
      <c r="N70" s="9" t="str">
        <f t="shared" si="4"/>
        <v>Year 6</v>
      </c>
      <c r="O70" s="9" t="str">
        <f t="shared" si="4"/>
        <v>Year 7</v>
      </c>
    </row>
    <row r="71" spans="1:25" x14ac:dyDescent="0.2">
      <c r="C71" s="25" t="s">
        <v>23</v>
      </c>
    </row>
    <row r="72" spans="1:25" x14ac:dyDescent="0.2">
      <c r="C72" s="16" t="s">
        <v>41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25" x14ac:dyDescent="0.2">
      <c r="C73" s="17" t="s">
        <v>42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25" x14ac:dyDescent="0.2">
      <c r="C74" s="19" t="s">
        <v>43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25" s="31" customFormat="1" x14ac:dyDescent="0.2">
      <c r="C75" s="32" t="s">
        <v>44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5" x14ac:dyDescent="0.2">
      <c r="C76" s="13" t="s">
        <v>45</v>
      </c>
    </row>
    <row r="78" spans="1:25" x14ac:dyDescent="0.2">
      <c r="C78" s="25" t="s">
        <v>32</v>
      </c>
    </row>
    <row r="79" spans="1:25" x14ac:dyDescent="0.2">
      <c r="C79" s="16" t="s">
        <v>41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25" x14ac:dyDescent="0.2">
      <c r="C80" s="17" t="s">
        <v>42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25" x14ac:dyDescent="0.2">
      <c r="C81" s="19" t="s">
        <v>43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25" s="31" customFormat="1" x14ac:dyDescent="0.2">
      <c r="C82" s="32" t="s">
        <v>44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25" x14ac:dyDescent="0.2">
      <c r="C83" s="13" t="s">
        <v>45</v>
      </c>
    </row>
    <row r="85" spans="1:25" x14ac:dyDescent="0.2">
      <c r="C85" s="69" t="s">
        <v>54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25" x14ac:dyDescent="0.2">
      <c r="C86" s="1" t="s">
        <v>55</v>
      </c>
    </row>
    <row r="88" spans="1:25" x14ac:dyDescent="0.2">
      <c r="A88" s="5" t="s">
        <v>1</v>
      </c>
      <c r="B88" s="7" t="s">
        <v>46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B89" s="13" t="s">
        <v>20</v>
      </c>
    </row>
    <row r="90" spans="1:25" s="31" customFormat="1" ht="15" x14ac:dyDescent="0.35">
      <c r="H90" s="34"/>
      <c r="I90" s="34"/>
      <c r="J90" s="34"/>
      <c r="K90" s="34"/>
      <c r="L90" s="34"/>
      <c r="M90" s="34"/>
      <c r="N90" s="34"/>
      <c r="O90" s="34"/>
    </row>
    <row r="91" spans="1:25" ht="15" x14ac:dyDescent="0.35">
      <c r="H91" s="9" t="str">
        <f>H$47</f>
        <v>Close</v>
      </c>
      <c r="I91" s="9" t="str">
        <f t="shared" ref="I91:O91" si="5">I$47</f>
        <v>Year 1</v>
      </c>
      <c r="J91" s="9" t="str">
        <f t="shared" si="5"/>
        <v>Year 2</v>
      </c>
      <c r="K91" s="9" t="str">
        <f t="shared" si="5"/>
        <v>Year 3</v>
      </c>
      <c r="L91" s="9" t="str">
        <f t="shared" si="5"/>
        <v>Year 4</v>
      </c>
      <c r="M91" s="9" t="str">
        <f t="shared" si="5"/>
        <v>Year 5</v>
      </c>
      <c r="N91" s="9" t="str">
        <f t="shared" si="5"/>
        <v>Year 6</v>
      </c>
      <c r="O91" s="9" t="str">
        <f t="shared" si="5"/>
        <v>Year 7</v>
      </c>
    </row>
    <row r="92" spans="1:25" ht="3" customHeight="1" x14ac:dyDescent="0.2"/>
    <row r="93" spans="1:25" s="2" customFormat="1" x14ac:dyDescent="0.2">
      <c r="B93" s="12" t="s">
        <v>18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5" spans="1:25" x14ac:dyDescent="0.2">
      <c r="C95" s="2" t="s">
        <v>47</v>
      </c>
    </row>
    <row r="96" spans="1:25" x14ac:dyDescent="0.2">
      <c r="C96" s="13" t="s">
        <v>48</v>
      </c>
    </row>
    <row r="97" spans="3:15" x14ac:dyDescent="0.2">
      <c r="E97" s="23">
        <f t="shared" ref="E97:E98" si="6">E98-0.5</f>
        <v>7.5</v>
      </c>
      <c r="F97" s="36"/>
      <c r="G97" s="16"/>
      <c r="H97" s="16"/>
      <c r="I97" s="16"/>
      <c r="J97" s="16"/>
      <c r="K97" s="16"/>
      <c r="L97" s="16"/>
      <c r="M97" s="16"/>
      <c r="N97" s="16"/>
      <c r="O97" s="16"/>
    </row>
    <row r="98" spans="3:15" x14ac:dyDescent="0.2">
      <c r="E98" s="23">
        <f t="shared" si="6"/>
        <v>8</v>
      </c>
      <c r="F98" s="37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E99" s="23">
        <f>E100-0.5</f>
        <v>8.5</v>
      </c>
      <c r="F99" s="38"/>
      <c r="G99" s="20"/>
      <c r="H99" s="20"/>
      <c r="I99" s="20"/>
      <c r="J99" s="20"/>
      <c r="K99" s="20"/>
      <c r="L99" s="20"/>
      <c r="M99" s="20"/>
      <c r="N99" s="20"/>
      <c r="O99" s="20"/>
    </row>
    <row r="100" spans="3:15" x14ac:dyDescent="0.2">
      <c r="E100" s="35">
        <f>H13</f>
        <v>9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3:15" x14ac:dyDescent="0.2">
      <c r="E101" s="23">
        <f>E100+0.5</f>
        <v>9.5</v>
      </c>
      <c r="F101" s="3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3:15" x14ac:dyDescent="0.2">
      <c r="E102" s="23">
        <f t="shared" ref="E102:E103" si="7">E101+0.5</f>
        <v>10</v>
      </c>
      <c r="F102" s="37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E103" s="23">
        <f t="shared" si="7"/>
        <v>10.5</v>
      </c>
      <c r="F103" s="38"/>
      <c r="G103" s="20"/>
      <c r="H103" s="20"/>
      <c r="I103" s="20"/>
      <c r="J103" s="20"/>
      <c r="K103" s="20"/>
      <c r="L103" s="20"/>
      <c r="M103" s="20"/>
      <c r="N103" s="20"/>
      <c r="O103" s="20"/>
    </row>
    <row r="105" spans="3:15" x14ac:dyDescent="0.2">
      <c r="C105" s="2" t="s">
        <v>49</v>
      </c>
    </row>
    <row r="106" spans="3:15" x14ac:dyDescent="0.2">
      <c r="C106" s="13" t="s">
        <v>48</v>
      </c>
    </row>
    <row r="107" spans="3:15" x14ac:dyDescent="0.2">
      <c r="E107" s="23">
        <f>E97</f>
        <v>7.5</v>
      </c>
      <c r="F107" s="3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3:15" x14ac:dyDescent="0.2">
      <c r="E108" s="23">
        <f t="shared" ref="E108:E113" si="8">E98</f>
        <v>8</v>
      </c>
      <c r="F108" s="37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E109" s="23">
        <f t="shared" si="8"/>
        <v>8.5</v>
      </c>
      <c r="F109" s="38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3:15" x14ac:dyDescent="0.2">
      <c r="E110" s="35">
        <f t="shared" si="8"/>
        <v>9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3:15" x14ac:dyDescent="0.2">
      <c r="E111" s="23">
        <f t="shared" si="8"/>
        <v>9.5</v>
      </c>
      <c r="F111" s="3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3:15" x14ac:dyDescent="0.2">
      <c r="E112" s="23">
        <f t="shared" si="8"/>
        <v>10</v>
      </c>
      <c r="F112" s="37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E113" s="23">
        <f t="shared" si="8"/>
        <v>10.5</v>
      </c>
      <c r="F113" s="38"/>
      <c r="G113" s="20"/>
      <c r="H113" s="20"/>
      <c r="I113" s="20"/>
      <c r="J113" s="20"/>
      <c r="K113" s="20"/>
      <c r="L113" s="20"/>
      <c r="M113" s="20"/>
      <c r="N113" s="20"/>
      <c r="O113" s="20"/>
    </row>
    <row r="115" spans="3:15" x14ac:dyDescent="0.2">
      <c r="C115" s="2" t="s">
        <v>50</v>
      </c>
    </row>
    <row r="116" spans="3:15" x14ac:dyDescent="0.2">
      <c r="C116" s="13" t="s">
        <v>48</v>
      </c>
    </row>
    <row r="117" spans="3:15" x14ac:dyDescent="0.2">
      <c r="E117" s="23">
        <f>E107</f>
        <v>7.5</v>
      </c>
      <c r="F117" s="3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3:15" x14ac:dyDescent="0.2">
      <c r="E118" s="23">
        <f t="shared" ref="E118:E123" si="9">E108</f>
        <v>8</v>
      </c>
      <c r="F118" s="37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E119" s="23">
        <f t="shared" si="9"/>
        <v>8.5</v>
      </c>
      <c r="F119" s="38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3:15" x14ac:dyDescent="0.2">
      <c r="E120" s="35">
        <f t="shared" si="9"/>
        <v>9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3:15" x14ac:dyDescent="0.2">
      <c r="E121" s="23">
        <f t="shared" si="9"/>
        <v>9.5</v>
      </c>
      <c r="F121" s="3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3:15" x14ac:dyDescent="0.2">
      <c r="E122" s="23">
        <f t="shared" si="9"/>
        <v>10</v>
      </c>
      <c r="F122" s="37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E123" s="23">
        <f t="shared" si="9"/>
        <v>10.5</v>
      </c>
      <c r="F123" s="38"/>
      <c r="G123" s="20"/>
      <c r="H123" s="20"/>
      <c r="I123" s="20"/>
      <c r="J123" s="20"/>
      <c r="K123" s="20"/>
      <c r="L123" s="20"/>
      <c r="M123" s="20"/>
      <c r="N123" s="20"/>
      <c r="O123" s="20"/>
    </row>
    <row r="125" spans="3:15" x14ac:dyDescent="0.2">
      <c r="C125" s="2" t="s">
        <v>51</v>
      </c>
    </row>
    <row r="126" spans="3:15" x14ac:dyDescent="0.2">
      <c r="C126" s="13" t="s">
        <v>48</v>
      </c>
    </row>
    <row r="127" spans="3:15" x14ac:dyDescent="0.2">
      <c r="E127" s="23">
        <f>E117</f>
        <v>7.5</v>
      </c>
      <c r="F127" s="3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3:15" x14ac:dyDescent="0.2">
      <c r="E128" s="23">
        <f t="shared" ref="E128:E133" si="10">E118</f>
        <v>8</v>
      </c>
      <c r="F128" s="37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5:15" x14ac:dyDescent="0.2">
      <c r="E129" s="23">
        <f t="shared" si="10"/>
        <v>8.5</v>
      </c>
      <c r="F129" s="38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5:15" x14ac:dyDescent="0.2">
      <c r="E130" s="35">
        <f t="shared" si="10"/>
        <v>9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x14ac:dyDescent="0.2">
      <c r="E131" s="23">
        <f t="shared" si="10"/>
        <v>9.5</v>
      </c>
      <c r="F131" s="3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5:15" x14ac:dyDescent="0.2">
      <c r="E132" s="23">
        <f t="shared" si="10"/>
        <v>10</v>
      </c>
      <c r="F132" s="37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5:15" x14ac:dyDescent="0.2">
      <c r="E133" s="23">
        <f t="shared" si="10"/>
        <v>10.5</v>
      </c>
      <c r="F133" s="38"/>
      <c r="G133" s="20"/>
      <c r="H133" s="20"/>
      <c r="I133" s="20"/>
      <c r="J133" s="20"/>
      <c r="K133" s="20"/>
      <c r="L133" s="20"/>
      <c r="M133" s="20"/>
      <c r="N133" s="20"/>
      <c r="O13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4546-7751-49FB-ABF8-7B8D57EC4140}">
  <dimension ref="A1:Y133"/>
  <sheetViews>
    <sheetView showGridLines="0" zoomScale="110" workbookViewId="0"/>
  </sheetViews>
  <sheetFormatPr defaultRowHeight="12.75" outlineLevelRow="1" x14ac:dyDescent="0.2"/>
  <cols>
    <col min="1" max="4" width="2.7109375" style="1" customWidth="1"/>
    <col min="5" max="25" width="12.7109375" style="1" customWidth="1"/>
    <col min="26" max="16384" width="9.140625" style="1"/>
  </cols>
  <sheetData>
    <row r="1" spans="1:25" ht="21.75" thickBo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Top="1" x14ac:dyDescent="0.2"/>
    <row r="3" spans="1:25" x14ac:dyDescent="0.2">
      <c r="A3" s="5" t="s">
        <v>1</v>
      </c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B4" s="13" t="s">
        <v>20</v>
      </c>
    </row>
    <row r="6" spans="1:25" x14ac:dyDescent="0.2">
      <c r="C6" s="1" t="s">
        <v>18</v>
      </c>
      <c r="H6" s="21">
        <v>100</v>
      </c>
    </row>
    <row r="7" spans="1:25" x14ac:dyDescent="0.2">
      <c r="C7" s="1" t="s">
        <v>19</v>
      </c>
      <c r="H7" s="22">
        <v>0.06</v>
      </c>
    </row>
    <row r="8" spans="1:25" x14ac:dyDescent="0.2">
      <c r="C8" s="1" t="s">
        <v>27</v>
      </c>
      <c r="H8" s="21">
        <v>30</v>
      </c>
    </row>
    <row r="9" spans="1:25" x14ac:dyDescent="0.2">
      <c r="C9" s="1" t="s">
        <v>28</v>
      </c>
      <c r="H9" s="21">
        <v>25</v>
      </c>
    </row>
    <row r="10" spans="1:25" x14ac:dyDescent="0.2">
      <c r="C10" s="1" t="s">
        <v>29</v>
      </c>
      <c r="H10" s="21">
        <v>4</v>
      </c>
    </row>
    <row r="11" spans="1:25" x14ac:dyDescent="0.2">
      <c r="C11" s="1" t="s">
        <v>52</v>
      </c>
      <c r="H11" s="22">
        <v>0.3</v>
      </c>
    </row>
    <row r="13" spans="1:25" x14ac:dyDescent="0.2">
      <c r="C13" s="1" t="s">
        <v>21</v>
      </c>
      <c r="H13" s="24">
        <v>9</v>
      </c>
    </row>
    <row r="14" spans="1:25" x14ac:dyDescent="0.2">
      <c r="C14" s="1" t="s">
        <v>31</v>
      </c>
      <c r="H14" s="21">
        <v>30</v>
      </c>
    </row>
    <row r="16" spans="1:25" x14ac:dyDescent="0.2">
      <c r="C16" s="25" t="s">
        <v>22</v>
      </c>
    </row>
    <row r="17" spans="1:25" x14ac:dyDescent="0.2">
      <c r="C17" s="26" t="s">
        <v>23</v>
      </c>
    </row>
    <row r="18" spans="1:25" x14ac:dyDescent="0.2">
      <c r="C18" s="1" t="s">
        <v>24</v>
      </c>
      <c r="H18" s="24">
        <v>3</v>
      </c>
    </row>
    <row r="19" spans="1:25" x14ac:dyDescent="0.2">
      <c r="C19" s="1" t="s">
        <v>25</v>
      </c>
      <c r="H19" s="27">
        <v>0.04</v>
      </c>
    </row>
    <row r="20" spans="1:25" x14ac:dyDescent="0.2">
      <c r="C20" s="1" t="s">
        <v>26</v>
      </c>
      <c r="H20" s="27">
        <v>0.01</v>
      </c>
    </row>
    <row r="22" spans="1:25" x14ac:dyDescent="0.2">
      <c r="C22" s="26" t="s">
        <v>32</v>
      </c>
    </row>
    <row r="23" spans="1:25" x14ac:dyDescent="0.2">
      <c r="C23" s="1" t="s">
        <v>24</v>
      </c>
      <c r="H23" s="24">
        <v>3</v>
      </c>
    </row>
    <row r="24" spans="1:25" x14ac:dyDescent="0.2">
      <c r="C24" s="1" t="s">
        <v>25</v>
      </c>
      <c r="H24" s="27">
        <v>0.08</v>
      </c>
    </row>
    <row r="26" spans="1:25" x14ac:dyDescent="0.2">
      <c r="A26" s="5" t="s">
        <v>1</v>
      </c>
      <c r="B26" s="7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B27" s="13" t="s">
        <v>20</v>
      </c>
    </row>
    <row r="29" spans="1:25" x14ac:dyDescent="0.2">
      <c r="B29" s="28" t="s">
        <v>30</v>
      </c>
      <c r="C29" s="29"/>
      <c r="D29" s="29"/>
      <c r="E29" s="29"/>
      <c r="F29" s="29"/>
      <c r="G29" s="29"/>
      <c r="H29" s="30" t="s">
        <v>37</v>
      </c>
      <c r="I29" s="30" t="s">
        <v>38</v>
      </c>
    </row>
    <row r="30" spans="1:25" ht="3" customHeight="1" x14ac:dyDescent="0.2"/>
    <row r="31" spans="1:25" x14ac:dyDescent="0.2">
      <c r="B31" s="16" t="s">
        <v>23</v>
      </c>
      <c r="C31" s="16"/>
      <c r="D31" s="16"/>
      <c r="E31" s="16"/>
      <c r="F31" s="16"/>
      <c r="G31" s="16"/>
      <c r="H31" s="40">
        <f>H18*H6</f>
        <v>300</v>
      </c>
      <c r="I31" s="45">
        <f>H31/H$34</f>
        <v>0.32258064516129031</v>
      </c>
    </row>
    <row r="32" spans="1:25" x14ac:dyDescent="0.2">
      <c r="B32" s="18" t="s">
        <v>32</v>
      </c>
      <c r="C32" s="18"/>
      <c r="D32" s="18"/>
      <c r="E32" s="18"/>
      <c r="F32" s="18"/>
      <c r="G32" s="18"/>
      <c r="H32" s="43">
        <f>H23*H6</f>
        <v>300</v>
      </c>
      <c r="I32" s="46">
        <f t="shared" ref="I32:I34" si="0">H32/H$34</f>
        <v>0.32258064516129031</v>
      </c>
    </row>
    <row r="33" spans="1:25" x14ac:dyDescent="0.2">
      <c r="B33" s="20" t="s">
        <v>33</v>
      </c>
      <c r="C33" s="20"/>
      <c r="D33" s="20"/>
      <c r="E33" s="20"/>
      <c r="F33" s="20"/>
      <c r="G33" s="20"/>
      <c r="H33" s="44">
        <f>H41-SUM(H31:H32)</f>
        <v>330</v>
      </c>
      <c r="I33" s="47">
        <f t="shared" si="0"/>
        <v>0.35483870967741937</v>
      </c>
    </row>
    <row r="34" spans="1:25" x14ac:dyDescent="0.2">
      <c r="B34" s="12" t="s">
        <v>34</v>
      </c>
      <c r="C34" s="12"/>
      <c r="D34" s="12"/>
      <c r="E34" s="12"/>
      <c r="F34" s="12"/>
      <c r="G34" s="12"/>
      <c r="H34" s="42">
        <f>SUM(H31:H33)</f>
        <v>930</v>
      </c>
      <c r="I34" s="48">
        <f t="shared" si="0"/>
        <v>1</v>
      </c>
    </row>
    <row r="37" spans="1:25" x14ac:dyDescent="0.2">
      <c r="B37" s="28" t="s">
        <v>35</v>
      </c>
      <c r="C37" s="29"/>
      <c r="D37" s="29"/>
      <c r="E37" s="29"/>
      <c r="F37" s="29"/>
      <c r="G37" s="29"/>
      <c r="H37" s="30" t="s">
        <v>37</v>
      </c>
      <c r="I37" s="30" t="s">
        <v>38</v>
      </c>
    </row>
    <row r="38" spans="1:25" ht="3" customHeight="1" x14ac:dyDescent="0.2"/>
    <row r="39" spans="1:25" x14ac:dyDescent="0.2">
      <c r="B39" s="16" t="s">
        <v>36</v>
      </c>
      <c r="C39" s="16"/>
      <c r="D39" s="16"/>
      <c r="E39" s="16"/>
      <c r="F39" s="16"/>
      <c r="G39" s="16"/>
      <c r="H39" s="40">
        <f>H13*H6</f>
        <v>900</v>
      </c>
      <c r="I39" s="45">
        <f>H39/H$41</f>
        <v>0.967741935483871</v>
      </c>
    </row>
    <row r="40" spans="1:25" x14ac:dyDescent="0.2">
      <c r="B40" s="1" t="s">
        <v>31</v>
      </c>
      <c r="H40" s="41">
        <f>H14</f>
        <v>30</v>
      </c>
      <c r="I40" s="49">
        <f t="shared" ref="I40:I41" si="1">H40/H$41</f>
        <v>3.2258064516129031E-2</v>
      </c>
    </row>
    <row r="41" spans="1:25" x14ac:dyDescent="0.2">
      <c r="B41" s="12" t="s">
        <v>39</v>
      </c>
      <c r="C41" s="11"/>
      <c r="D41" s="11"/>
      <c r="E41" s="11"/>
      <c r="F41" s="11"/>
      <c r="G41" s="11"/>
      <c r="H41" s="42">
        <f>SUM(H39:H40)</f>
        <v>930</v>
      </c>
      <c r="I41" s="50">
        <f t="shared" si="1"/>
        <v>1</v>
      </c>
    </row>
    <row r="44" spans="1:25" x14ac:dyDescent="0.2">
      <c r="A44" s="5" t="s">
        <v>1</v>
      </c>
      <c r="B44" s="7" t="s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B45" s="13" t="s">
        <v>20</v>
      </c>
    </row>
    <row r="46" spans="1:25" hidden="1" outlineLevel="1" x14ac:dyDescent="0.2">
      <c r="I46" s="10">
        <v>1</v>
      </c>
      <c r="J46" s="10">
        <f>I46+1</f>
        <v>2</v>
      </c>
      <c r="K46" s="10">
        <f t="shared" ref="K46:O46" si="2">J46+1</f>
        <v>3</v>
      </c>
      <c r="L46" s="10">
        <f t="shared" si="2"/>
        <v>4</v>
      </c>
      <c r="M46" s="10">
        <f t="shared" si="2"/>
        <v>5</v>
      </c>
      <c r="N46" s="10">
        <f t="shared" si="2"/>
        <v>6</v>
      </c>
      <c r="O46" s="10">
        <f t="shared" si="2"/>
        <v>7</v>
      </c>
    </row>
    <row r="47" spans="1:25" ht="15" collapsed="1" x14ac:dyDescent="0.35">
      <c r="H47" s="9" t="s">
        <v>3</v>
      </c>
      <c r="I47" s="9" t="str">
        <f>"Year "&amp;TEXT(I46,"0")</f>
        <v>Year 1</v>
      </c>
      <c r="J47" s="9" t="str">
        <f t="shared" ref="J47:O47" si="3">"Year "&amp;TEXT(J46,"0")</f>
        <v>Year 2</v>
      </c>
      <c r="K47" s="9" t="str">
        <f t="shared" si="3"/>
        <v>Year 3</v>
      </c>
      <c r="L47" s="9" t="str">
        <f t="shared" si="3"/>
        <v>Year 4</v>
      </c>
      <c r="M47" s="9" t="str">
        <f t="shared" si="3"/>
        <v>Year 5</v>
      </c>
      <c r="N47" s="9" t="str">
        <f t="shared" si="3"/>
        <v>Year 6</v>
      </c>
      <c r="O47" s="9" t="str">
        <f t="shared" si="3"/>
        <v>Year 7</v>
      </c>
    </row>
    <row r="48" spans="1:25" ht="3" customHeight="1" x14ac:dyDescent="0.35">
      <c r="H48" s="9"/>
      <c r="I48" s="9"/>
      <c r="J48" s="9"/>
      <c r="K48" s="9"/>
      <c r="L48" s="9"/>
      <c r="M48" s="9"/>
      <c r="N48" s="9"/>
      <c r="O48" s="9"/>
    </row>
    <row r="49" spans="3:15" x14ac:dyDescent="0.2">
      <c r="C49" s="12" t="s">
        <v>4</v>
      </c>
      <c r="D49" s="12"/>
      <c r="E49" s="12"/>
      <c r="F49" s="12"/>
      <c r="G49" s="12"/>
      <c r="H49" s="42">
        <f>H6</f>
        <v>100</v>
      </c>
      <c r="I49" s="42">
        <f>H49*(1+I50)</f>
        <v>106</v>
      </c>
      <c r="J49" s="42">
        <f t="shared" ref="J49:O49" si="4">I49*(1+J50)</f>
        <v>112.36</v>
      </c>
      <c r="K49" s="42">
        <f t="shared" si="4"/>
        <v>119.1016</v>
      </c>
      <c r="L49" s="42">
        <f t="shared" si="4"/>
        <v>126.247696</v>
      </c>
      <c r="M49" s="42">
        <f t="shared" si="4"/>
        <v>133.82255776000002</v>
      </c>
      <c r="N49" s="42">
        <f t="shared" si="4"/>
        <v>141.85191122560002</v>
      </c>
      <c r="O49" s="42">
        <f t="shared" si="4"/>
        <v>150.36302589913603</v>
      </c>
    </row>
    <row r="50" spans="3:15" s="13" customFormat="1" x14ac:dyDescent="0.2">
      <c r="D50" s="13" t="s">
        <v>5</v>
      </c>
      <c r="I50" s="51">
        <f>H7</f>
        <v>0.06</v>
      </c>
      <c r="J50" s="51">
        <f>I50</f>
        <v>0.06</v>
      </c>
      <c r="K50" s="51">
        <f t="shared" ref="K50:O50" si="5">J50</f>
        <v>0.06</v>
      </c>
      <c r="L50" s="51">
        <f t="shared" si="5"/>
        <v>0.06</v>
      </c>
      <c r="M50" s="51">
        <f t="shared" si="5"/>
        <v>0.06</v>
      </c>
      <c r="N50" s="51">
        <f t="shared" si="5"/>
        <v>0.06</v>
      </c>
      <c r="O50" s="51">
        <f t="shared" si="5"/>
        <v>0.06</v>
      </c>
    </row>
    <row r="52" spans="3:15" x14ac:dyDescent="0.2">
      <c r="C52" s="14" t="s">
        <v>9</v>
      </c>
      <c r="H52" s="39">
        <f>-H9</f>
        <v>-25</v>
      </c>
      <c r="I52" s="39">
        <f>H52</f>
        <v>-25</v>
      </c>
      <c r="J52" s="39">
        <f t="shared" ref="J52:O52" si="6">I52</f>
        <v>-25</v>
      </c>
      <c r="K52" s="39">
        <f t="shared" si="6"/>
        <v>-25</v>
      </c>
      <c r="L52" s="39">
        <f t="shared" si="6"/>
        <v>-25</v>
      </c>
      <c r="M52" s="39">
        <f t="shared" si="6"/>
        <v>-25</v>
      </c>
      <c r="N52" s="39">
        <f t="shared" si="6"/>
        <v>-25</v>
      </c>
      <c r="O52" s="39">
        <f t="shared" si="6"/>
        <v>-25</v>
      </c>
    </row>
    <row r="53" spans="3:15" x14ac:dyDescent="0.2">
      <c r="C53" s="12" t="s">
        <v>10</v>
      </c>
      <c r="D53" s="12"/>
      <c r="E53" s="12"/>
      <c r="F53" s="12"/>
      <c r="G53" s="12"/>
      <c r="H53" s="42">
        <f>H49+H52</f>
        <v>75</v>
      </c>
      <c r="I53" s="42">
        <f t="shared" ref="I53:O53" si="7">I49+I52</f>
        <v>81</v>
      </c>
      <c r="J53" s="42">
        <f t="shared" si="7"/>
        <v>87.36</v>
      </c>
      <c r="K53" s="42">
        <f t="shared" si="7"/>
        <v>94.101600000000005</v>
      </c>
      <c r="L53" s="42">
        <f t="shared" si="7"/>
        <v>101.247696</v>
      </c>
      <c r="M53" s="42">
        <f t="shared" si="7"/>
        <v>108.82255776000002</v>
      </c>
      <c r="N53" s="42">
        <f t="shared" si="7"/>
        <v>116.85191122560002</v>
      </c>
      <c r="O53" s="42">
        <f t="shared" si="7"/>
        <v>125.36302589913603</v>
      </c>
    </row>
    <row r="55" spans="3:15" x14ac:dyDescent="0.2">
      <c r="C55" s="15" t="s">
        <v>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3:15" x14ac:dyDescent="0.2">
      <c r="C56" s="1" t="s">
        <v>11</v>
      </c>
      <c r="H56" s="39">
        <f>H55+H53</f>
        <v>75</v>
      </c>
      <c r="I56" s="39">
        <f t="shared" ref="I56:O56" si="8">I55+I53</f>
        <v>81</v>
      </c>
      <c r="J56" s="39">
        <f t="shared" si="8"/>
        <v>87.36</v>
      </c>
      <c r="K56" s="39">
        <f t="shared" si="8"/>
        <v>94.101600000000005</v>
      </c>
      <c r="L56" s="39">
        <f t="shared" si="8"/>
        <v>101.247696</v>
      </c>
      <c r="M56" s="39">
        <f t="shared" si="8"/>
        <v>108.82255776000002</v>
      </c>
      <c r="N56" s="39">
        <f t="shared" si="8"/>
        <v>116.85191122560002</v>
      </c>
      <c r="O56" s="39">
        <f t="shared" si="8"/>
        <v>125.36302589913603</v>
      </c>
    </row>
    <row r="58" spans="3:15" x14ac:dyDescent="0.2">
      <c r="C58" s="14" t="s">
        <v>12</v>
      </c>
      <c r="H58" s="39">
        <f>-$H$11*H56</f>
        <v>-22.5</v>
      </c>
      <c r="I58" s="39">
        <f t="shared" ref="I58:O58" si="9">-$H$11*I56</f>
        <v>-24.3</v>
      </c>
      <c r="J58" s="39">
        <f t="shared" si="9"/>
        <v>-26.207999999999998</v>
      </c>
      <c r="K58" s="39">
        <f t="shared" si="9"/>
        <v>-28.23048</v>
      </c>
      <c r="L58" s="39">
        <f t="shared" si="9"/>
        <v>-30.374308800000001</v>
      </c>
      <c r="M58" s="39">
        <f t="shared" si="9"/>
        <v>-32.646767328000003</v>
      </c>
      <c r="N58" s="39">
        <f t="shared" si="9"/>
        <v>-35.055573367680005</v>
      </c>
      <c r="O58" s="39">
        <f t="shared" si="9"/>
        <v>-37.60890776974081</v>
      </c>
    </row>
    <row r="59" spans="3:15" s="2" customFormat="1" x14ac:dyDescent="0.2">
      <c r="C59" s="12" t="s">
        <v>13</v>
      </c>
      <c r="D59" s="12"/>
      <c r="E59" s="12"/>
      <c r="F59" s="12"/>
      <c r="G59" s="12"/>
      <c r="H59" s="42">
        <f>H56+H58</f>
        <v>52.5</v>
      </c>
      <c r="I59" s="42">
        <f t="shared" ref="I59:O59" si="10">I56+I58</f>
        <v>56.7</v>
      </c>
      <c r="J59" s="42">
        <f t="shared" si="10"/>
        <v>61.152000000000001</v>
      </c>
      <c r="K59" s="42">
        <f t="shared" si="10"/>
        <v>65.871120000000005</v>
      </c>
      <c r="L59" s="42">
        <f t="shared" si="10"/>
        <v>70.873387199999996</v>
      </c>
      <c r="M59" s="42">
        <f t="shared" si="10"/>
        <v>76.175790432000014</v>
      </c>
      <c r="N59" s="42">
        <f t="shared" si="10"/>
        <v>81.796337857920008</v>
      </c>
      <c r="O59" s="42">
        <f t="shared" si="10"/>
        <v>87.754118129395223</v>
      </c>
    </row>
    <row r="61" spans="3:15" x14ac:dyDescent="0.2">
      <c r="C61" s="15" t="s">
        <v>14</v>
      </c>
      <c r="D61" s="16"/>
      <c r="E61" s="16"/>
      <c r="F61" s="16"/>
      <c r="G61" s="16"/>
      <c r="H61" s="40">
        <f>-H52</f>
        <v>25</v>
      </c>
      <c r="I61" s="40">
        <f t="shared" ref="I61:O61" si="11">-I52</f>
        <v>25</v>
      </c>
      <c r="J61" s="40">
        <f t="shared" si="11"/>
        <v>25</v>
      </c>
      <c r="K61" s="40">
        <f t="shared" si="11"/>
        <v>25</v>
      </c>
      <c r="L61" s="40">
        <f t="shared" si="11"/>
        <v>25</v>
      </c>
      <c r="M61" s="40">
        <f t="shared" si="11"/>
        <v>25</v>
      </c>
      <c r="N61" s="40">
        <f t="shared" si="11"/>
        <v>25</v>
      </c>
      <c r="O61" s="40">
        <f t="shared" si="11"/>
        <v>25</v>
      </c>
    </row>
    <row r="62" spans="3:15" x14ac:dyDescent="0.2">
      <c r="C62" s="17" t="s">
        <v>16</v>
      </c>
      <c r="D62" s="18"/>
      <c r="E62" s="18"/>
      <c r="F62" s="18"/>
      <c r="G62" s="18"/>
      <c r="H62" s="43">
        <f>-$H$10</f>
        <v>-4</v>
      </c>
      <c r="I62" s="43">
        <f t="shared" ref="I62:O62" si="12">-$H$10</f>
        <v>-4</v>
      </c>
      <c r="J62" s="43">
        <f t="shared" si="12"/>
        <v>-4</v>
      </c>
      <c r="K62" s="43">
        <f t="shared" si="12"/>
        <v>-4</v>
      </c>
      <c r="L62" s="43">
        <f t="shared" si="12"/>
        <v>-4</v>
      </c>
      <c r="M62" s="43">
        <f t="shared" si="12"/>
        <v>-4</v>
      </c>
      <c r="N62" s="43">
        <f t="shared" si="12"/>
        <v>-4</v>
      </c>
      <c r="O62" s="43">
        <f t="shared" si="12"/>
        <v>-4</v>
      </c>
    </row>
    <row r="63" spans="3:15" x14ac:dyDescent="0.2">
      <c r="C63" s="19" t="s">
        <v>15</v>
      </c>
      <c r="D63" s="20"/>
      <c r="E63" s="20"/>
      <c r="F63" s="20"/>
      <c r="G63" s="20"/>
      <c r="H63" s="44">
        <f>-$H$8</f>
        <v>-30</v>
      </c>
      <c r="I63" s="44">
        <f t="shared" ref="I63:O63" si="13">-$H$8</f>
        <v>-30</v>
      </c>
      <c r="J63" s="44">
        <f t="shared" si="13"/>
        <v>-30</v>
      </c>
      <c r="K63" s="44">
        <f t="shared" si="13"/>
        <v>-30</v>
      </c>
      <c r="L63" s="44">
        <f t="shared" si="13"/>
        <v>-30</v>
      </c>
      <c r="M63" s="44">
        <f t="shared" si="13"/>
        <v>-30</v>
      </c>
      <c r="N63" s="44">
        <f t="shared" si="13"/>
        <v>-30</v>
      </c>
      <c r="O63" s="44">
        <f t="shared" si="13"/>
        <v>-30</v>
      </c>
    </row>
    <row r="64" spans="3:15" x14ac:dyDescent="0.2">
      <c r="C64" s="12" t="s">
        <v>17</v>
      </c>
      <c r="D64" s="12"/>
      <c r="E64" s="12"/>
      <c r="F64" s="12"/>
      <c r="G64" s="12"/>
      <c r="H64" s="42">
        <f>SUM(H61:H63,H59)</f>
        <v>43.5</v>
      </c>
      <c r="I64" s="42">
        <f t="shared" ref="I64:O64" si="14">SUM(I61:I63,I59)</f>
        <v>47.7</v>
      </c>
      <c r="J64" s="42">
        <f t="shared" si="14"/>
        <v>52.152000000000001</v>
      </c>
      <c r="K64" s="42">
        <f t="shared" si="14"/>
        <v>56.871120000000005</v>
      </c>
      <c r="L64" s="42">
        <f t="shared" si="14"/>
        <v>61.873387199999996</v>
      </c>
      <c r="M64" s="42">
        <f t="shared" si="14"/>
        <v>67.175790432000014</v>
      </c>
      <c r="N64" s="42">
        <f t="shared" si="14"/>
        <v>72.796337857920008</v>
      </c>
      <c r="O64" s="42">
        <f t="shared" si="14"/>
        <v>78.754118129395223</v>
      </c>
    </row>
    <row r="67" spans="1:25" x14ac:dyDescent="0.2">
      <c r="A67" s="5" t="s">
        <v>1</v>
      </c>
      <c r="B67" s="7" t="s">
        <v>40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B68" s="13" t="s">
        <v>20</v>
      </c>
    </row>
    <row r="70" spans="1:25" ht="15" x14ac:dyDescent="0.35">
      <c r="H70" s="9" t="str">
        <f>H$47</f>
        <v>Close</v>
      </c>
      <c r="I70" s="9" t="str">
        <f t="shared" ref="I70:O70" si="15">I$47</f>
        <v>Year 1</v>
      </c>
      <c r="J70" s="9" t="str">
        <f t="shared" si="15"/>
        <v>Year 2</v>
      </c>
      <c r="K70" s="9" t="str">
        <f t="shared" si="15"/>
        <v>Year 3</v>
      </c>
      <c r="L70" s="9" t="str">
        <f t="shared" si="15"/>
        <v>Year 4</v>
      </c>
      <c r="M70" s="9" t="str">
        <f t="shared" si="15"/>
        <v>Year 5</v>
      </c>
      <c r="N70" s="9" t="str">
        <f t="shared" si="15"/>
        <v>Year 6</v>
      </c>
      <c r="O70" s="9" t="str">
        <f t="shared" si="15"/>
        <v>Year 7</v>
      </c>
    </row>
    <row r="71" spans="1:25" x14ac:dyDescent="0.2">
      <c r="C71" s="25" t="s">
        <v>23</v>
      </c>
    </row>
    <row r="72" spans="1:25" x14ac:dyDescent="0.2">
      <c r="C72" s="16" t="s">
        <v>41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25" x14ac:dyDescent="0.2">
      <c r="C73" s="17" t="s">
        <v>42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25" x14ac:dyDescent="0.2">
      <c r="C74" s="19" t="s">
        <v>43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25" s="31" customFormat="1" x14ac:dyDescent="0.2">
      <c r="C75" s="32" t="s">
        <v>44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5" x14ac:dyDescent="0.2">
      <c r="C76" s="13" t="s">
        <v>45</v>
      </c>
    </row>
    <row r="78" spans="1:25" x14ac:dyDescent="0.2">
      <c r="C78" s="25" t="s">
        <v>32</v>
      </c>
    </row>
    <row r="79" spans="1:25" x14ac:dyDescent="0.2">
      <c r="C79" s="16" t="s">
        <v>41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25" x14ac:dyDescent="0.2">
      <c r="C80" s="17" t="s">
        <v>42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25" x14ac:dyDescent="0.2">
      <c r="C81" s="19" t="s">
        <v>43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25" s="31" customFormat="1" x14ac:dyDescent="0.2">
      <c r="C82" s="32" t="s">
        <v>44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25" x14ac:dyDescent="0.2">
      <c r="C83" s="13" t="s">
        <v>45</v>
      </c>
    </row>
    <row r="85" spans="1:25" x14ac:dyDescent="0.2">
      <c r="C85" s="69" t="s">
        <v>54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25" x14ac:dyDescent="0.2">
      <c r="C86" s="1" t="s">
        <v>55</v>
      </c>
    </row>
    <row r="88" spans="1:25" x14ac:dyDescent="0.2">
      <c r="A88" s="5" t="s">
        <v>1</v>
      </c>
      <c r="B88" s="7" t="s">
        <v>46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B89" s="13" t="s">
        <v>20</v>
      </c>
    </row>
    <row r="90" spans="1:25" s="31" customFormat="1" ht="15" x14ac:dyDescent="0.35">
      <c r="H90" s="34"/>
      <c r="I90" s="34"/>
      <c r="J90" s="34"/>
      <c r="K90" s="34"/>
      <c r="L90" s="34"/>
      <c r="M90" s="34"/>
      <c r="N90" s="34"/>
      <c r="O90" s="34"/>
    </row>
    <row r="91" spans="1:25" ht="15" x14ac:dyDescent="0.35">
      <c r="H91" s="9" t="str">
        <f>H$47</f>
        <v>Close</v>
      </c>
      <c r="I91" s="9" t="str">
        <f t="shared" ref="I91:O91" si="16">I$47</f>
        <v>Year 1</v>
      </c>
      <c r="J91" s="9" t="str">
        <f t="shared" si="16"/>
        <v>Year 2</v>
      </c>
      <c r="K91" s="9" t="str">
        <f t="shared" si="16"/>
        <v>Year 3</v>
      </c>
      <c r="L91" s="9" t="str">
        <f t="shared" si="16"/>
        <v>Year 4</v>
      </c>
      <c r="M91" s="9" t="str">
        <f t="shared" si="16"/>
        <v>Year 5</v>
      </c>
      <c r="N91" s="9" t="str">
        <f t="shared" si="16"/>
        <v>Year 6</v>
      </c>
      <c r="O91" s="9" t="str">
        <f t="shared" si="16"/>
        <v>Year 7</v>
      </c>
    </row>
    <row r="92" spans="1:25" ht="3" customHeight="1" x14ac:dyDescent="0.2"/>
    <row r="93" spans="1:25" s="2" customFormat="1" x14ac:dyDescent="0.2">
      <c r="B93" s="12" t="s">
        <v>18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5" spans="1:25" x14ac:dyDescent="0.2">
      <c r="C95" s="2" t="s">
        <v>47</v>
      </c>
    </row>
    <row r="96" spans="1:25" x14ac:dyDescent="0.2">
      <c r="C96" s="13" t="s">
        <v>48</v>
      </c>
    </row>
    <row r="97" spans="3:15" x14ac:dyDescent="0.2">
      <c r="E97" s="23">
        <f t="shared" ref="E97:E98" si="17">E98-0.5</f>
        <v>7.5</v>
      </c>
      <c r="F97" s="36"/>
      <c r="G97" s="16"/>
      <c r="H97" s="16"/>
      <c r="I97" s="16"/>
      <c r="J97" s="16"/>
      <c r="K97" s="16"/>
      <c r="L97" s="16"/>
      <c r="M97" s="16"/>
      <c r="N97" s="16"/>
      <c r="O97" s="16"/>
    </row>
    <row r="98" spans="3:15" x14ac:dyDescent="0.2">
      <c r="E98" s="23">
        <f t="shared" si="17"/>
        <v>8</v>
      </c>
      <c r="F98" s="37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E99" s="23">
        <f>E100-0.5</f>
        <v>8.5</v>
      </c>
      <c r="F99" s="38"/>
      <c r="G99" s="20"/>
      <c r="H99" s="20"/>
      <c r="I99" s="20"/>
      <c r="J99" s="20"/>
      <c r="K99" s="20"/>
      <c r="L99" s="20"/>
      <c r="M99" s="20"/>
      <c r="N99" s="20"/>
      <c r="O99" s="20"/>
    </row>
    <row r="100" spans="3:15" x14ac:dyDescent="0.2">
      <c r="E100" s="35">
        <f>H13</f>
        <v>9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3:15" x14ac:dyDescent="0.2">
      <c r="E101" s="23">
        <f>E100+0.5</f>
        <v>9.5</v>
      </c>
      <c r="F101" s="3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3:15" x14ac:dyDescent="0.2">
      <c r="E102" s="23">
        <f t="shared" ref="E102:E103" si="18">E101+0.5</f>
        <v>10</v>
      </c>
      <c r="F102" s="37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E103" s="23">
        <f t="shared" si="18"/>
        <v>10.5</v>
      </c>
      <c r="F103" s="38"/>
      <c r="G103" s="20"/>
      <c r="H103" s="20"/>
      <c r="I103" s="20"/>
      <c r="J103" s="20"/>
      <c r="K103" s="20"/>
      <c r="L103" s="20"/>
      <c r="M103" s="20"/>
      <c r="N103" s="20"/>
      <c r="O103" s="20"/>
    </row>
    <row r="105" spans="3:15" x14ac:dyDescent="0.2">
      <c r="C105" s="2" t="s">
        <v>49</v>
      </c>
    </row>
    <row r="106" spans="3:15" x14ac:dyDescent="0.2">
      <c r="C106" s="13" t="s">
        <v>48</v>
      </c>
    </row>
    <row r="107" spans="3:15" x14ac:dyDescent="0.2">
      <c r="E107" s="23">
        <f>E97</f>
        <v>7.5</v>
      </c>
      <c r="F107" s="3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3:15" x14ac:dyDescent="0.2">
      <c r="E108" s="23">
        <f t="shared" ref="E108:E113" si="19">E98</f>
        <v>8</v>
      </c>
      <c r="F108" s="37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E109" s="23">
        <f t="shared" si="19"/>
        <v>8.5</v>
      </c>
      <c r="F109" s="38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3:15" x14ac:dyDescent="0.2">
      <c r="E110" s="35">
        <f t="shared" si="19"/>
        <v>9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3:15" x14ac:dyDescent="0.2">
      <c r="E111" s="23">
        <f t="shared" si="19"/>
        <v>9.5</v>
      </c>
      <c r="F111" s="3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3:15" x14ac:dyDescent="0.2">
      <c r="E112" s="23">
        <f t="shared" si="19"/>
        <v>10</v>
      </c>
      <c r="F112" s="37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E113" s="23">
        <f t="shared" si="19"/>
        <v>10.5</v>
      </c>
      <c r="F113" s="38"/>
      <c r="G113" s="20"/>
      <c r="H113" s="20"/>
      <c r="I113" s="20"/>
      <c r="J113" s="20"/>
      <c r="K113" s="20"/>
      <c r="L113" s="20"/>
      <c r="M113" s="20"/>
      <c r="N113" s="20"/>
      <c r="O113" s="20"/>
    </row>
    <row r="115" spans="3:15" x14ac:dyDescent="0.2">
      <c r="C115" s="2" t="s">
        <v>50</v>
      </c>
    </row>
    <row r="116" spans="3:15" x14ac:dyDescent="0.2">
      <c r="C116" s="13" t="s">
        <v>48</v>
      </c>
    </row>
    <row r="117" spans="3:15" x14ac:dyDescent="0.2">
      <c r="E117" s="23">
        <f>E107</f>
        <v>7.5</v>
      </c>
      <c r="F117" s="3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3:15" x14ac:dyDescent="0.2">
      <c r="E118" s="23">
        <f t="shared" ref="E118:E123" si="20">E108</f>
        <v>8</v>
      </c>
      <c r="F118" s="37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E119" s="23">
        <f t="shared" si="20"/>
        <v>8.5</v>
      </c>
      <c r="F119" s="38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3:15" x14ac:dyDescent="0.2">
      <c r="E120" s="35">
        <f t="shared" si="20"/>
        <v>9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3:15" x14ac:dyDescent="0.2">
      <c r="E121" s="23">
        <f t="shared" si="20"/>
        <v>9.5</v>
      </c>
      <c r="F121" s="3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3:15" x14ac:dyDescent="0.2">
      <c r="E122" s="23">
        <f t="shared" si="20"/>
        <v>10</v>
      </c>
      <c r="F122" s="37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E123" s="23">
        <f t="shared" si="20"/>
        <v>10.5</v>
      </c>
      <c r="F123" s="38"/>
      <c r="G123" s="20"/>
      <c r="H123" s="20"/>
      <c r="I123" s="20"/>
      <c r="J123" s="20"/>
      <c r="K123" s="20"/>
      <c r="L123" s="20"/>
      <c r="M123" s="20"/>
      <c r="N123" s="20"/>
      <c r="O123" s="20"/>
    </row>
    <row r="125" spans="3:15" x14ac:dyDescent="0.2">
      <c r="C125" s="2" t="s">
        <v>51</v>
      </c>
    </row>
    <row r="126" spans="3:15" x14ac:dyDescent="0.2">
      <c r="C126" s="13" t="s">
        <v>48</v>
      </c>
    </row>
    <row r="127" spans="3:15" x14ac:dyDescent="0.2">
      <c r="E127" s="23">
        <f>E117</f>
        <v>7.5</v>
      </c>
      <c r="F127" s="3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3:15" x14ac:dyDescent="0.2">
      <c r="E128" s="23">
        <f t="shared" ref="E128:E133" si="21">E118</f>
        <v>8</v>
      </c>
      <c r="F128" s="37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5:15" x14ac:dyDescent="0.2">
      <c r="E129" s="23">
        <f t="shared" si="21"/>
        <v>8.5</v>
      </c>
      <c r="F129" s="38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5:15" x14ac:dyDescent="0.2">
      <c r="E130" s="35">
        <f t="shared" si="21"/>
        <v>9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x14ac:dyDescent="0.2">
      <c r="E131" s="23">
        <f t="shared" si="21"/>
        <v>9.5</v>
      </c>
      <c r="F131" s="3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5:15" x14ac:dyDescent="0.2">
      <c r="E132" s="23">
        <f t="shared" si="21"/>
        <v>10</v>
      </c>
      <c r="F132" s="37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5:15" x14ac:dyDescent="0.2">
      <c r="E133" s="23">
        <f t="shared" si="21"/>
        <v>10.5</v>
      </c>
      <c r="F133" s="38"/>
      <c r="G133" s="20"/>
      <c r="H133" s="20"/>
      <c r="I133" s="20"/>
      <c r="J133" s="20"/>
      <c r="K133" s="20"/>
      <c r="L133" s="20"/>
      <c r="M133" s="20"/>
      <c r="N133" s="20"/>
      <c r="O133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A0CB-EE63-4245-A7BD-46D23B38612E}">
  <dimension ref="A1:Y133"/>
  <sheetViews>
    <sheetView showGridLines="0" zoomScale="110" workbookViewId="0"/>
  </sheetViews>
  <sheetFormatPr defaultRowHeight="12.75" outlineLevelRow="1" x14ac:dyDescent="0.2"/>
  <cols>
    <col min="1" max="4" width="2.7109375" style="1" customWidth="1"/>
    <col min="5" max="25" width="12.7109375" style="1" customWidth="1"/>
    <col min="26" max="16384" width="9.140625" style="1"/>
  </cols>
  <sheetData>
    <row r="1" spans="1:25" ht="21.75" thickBo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Top="1" x14ac:dyDescent="0.2"/>
    <row r="3" spans="1:25" x14ac:dyDescent="0.2">
      <c r="A3" s="5" t="s">
        <v>1</v>
      </c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B4" s="13" t="s">
        <v>20</v>
      </c>
    </row>
    <row r="6" spans="1:25" x14ac:dyDescent="0.2">
      <c r="C6" s="1" t="s">
        <v>18</v>
      </c>
      <c r="H6" s="21">
        <v>100</v>
      </c>
    </row>
    <row r="7" spans="1:25" x14ac:dyDescent="0.2">
      <c r="C7" s="1" t="s">
        <v>19</v>
      </c>
      <c r="H7" s="22">
        <v>0.06</v>
      </c>
    </row>
    <row r="8" spans="1:25" x14ac:dyDescent="0.2">
      <c r="C8" s="1" t="s">
        <v>27</v>
      </c>
      <c r="H8" s="21">
        <v>30</v>
      </c>
    </row>
    <row r="9" spans="1:25" x14ac:dyDescent="0.2">
      <c r="C9" s="1" t="s">
        <v>28</v>
      </c>
      <c r="H9" s="21">
        <v>25</v>
      </c>
    </row>
    <row r="10" spans="1:25" x14ac:dyDescent="0.2">
      <c r="C10" s="1" t="s">
        <v>29</v>
      </c>
      <c r="H10" s="21">
        <v>4</v>
      </c>
    </row>
    <row r="11" spans="1:25" x14ac:dyDescent="0.2">
      <c r="C11" s="1" t="s">
        <v>52</v>
      </c>
      <c r="H11" s="22">
        <v>0.3</v>
      </c>
    </row>
    <row r="13" spans="1:25" x14ac:dyDescent="0.2">
      <c r="C13" s="1" t="s">
        <v>21</v>
      </c>
      <c r="H13" s="24">
        <v>9</v>
      </c>
    </row>
    <row r="14" spans="1:25" x14ac:dyDescent="0.2">
      <c r="C14" s="1" t="s">
        <v>31</v>
      </c>
      <c r="H14" s="21">
        <v>30</v>
      </c>
    </row>
    <row r="16" spans="1:25" x14ac:dyDescent="0.2">
      <c r="C16" s="25" t="s">
        <v>22</v>
      </c>
    </row>
    <row r="17" spans="1:25" x14ac:dyDescent="0.2">
      <c r="C17" s="26" t="s">
        <v>23</v>
      </c>
    </row>
    <row r="18" spans="1:25" x14ac:dyDescent="0.2">
      <c r="C18" s="1" t="s">
        <v>24</v>
      </c>
      <c r="H18" s="24">
        <v>3</v>
      </c>
    </row>
    <row r="19" spans="1:25" x14ac:dyDescent="0.2">
      <c r="C19" s="1" t="s">
        <v>25</v>
      </c>
      <c r="H19" s="27">
        <v>0.04</v>
      </c>
    </row>
    <row r="20" spans="1:25" x14ac:dyDescent="0.2">
      <c r="C20" s="1" t="s">
        <v>26</v>
      </c>
      <c r="H20" s="27">
        <v>0.01</v>
      </c>
    </row>
    <row r="22" spans="1:25" x14ac:dyDescent="0.2">
      <c r="C22" s="26" t="s">
        <v>32</v>
      </c>
    </row>
    <row r="23" spans="1:25" x14ac:dyDescent="0.2">
      <c r="C23" s="1" t="s">
        <v>24</v>
      </c>
      <c r="H23" s="24">
        <v>3</v>
      </c>
    </row>
    <row r="24" spans="1:25" x14ac:dyDescent="0.2">
      <c r="C24" s="1" t="s">
        <v>25</v>
      </c>
      <c r="H24" s="27">
        <v>0.08</v>
      </c>
    </row>
    <row r="26" spans="1:25" x14ac:dyDescent="0.2">
      <c r="A26" s="5" t="s">
        <v>1</v>
      </c>
      <c r="B26" s="7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B27" s="13" t="s">
        <v>20</v>
      </c>
    </row>
    <row r="29" spans="1:25" x14ac:dyDescent="0.2">
      <c r="B29" s="28" t="s">
        <v>30</v>
      </c>
      <c r="C29" s="29"/>
      <c r="D29" s="29"/>
      <c r="E29" s="29"/>
      <c r="F29" s="29"/>
      <c r="G29" s="29"/>
      <c r="H29" s="30" t="s">
        <v>37</v>
      </c>
      <c r="I29" s="30" t="s">
        <v>38</v>
      </c>
    </row>
    <row r="30" spans="1:25" ht="3" customHeight="1" x14ac:dyDescent="0.2"/>
    <row r="31" spans="1:25" x14ac:dyDescent="0.2">
      <c r="B31" s="16" t="s">
        <v>23</v>
      </c>
      <c r="C31" s="16"/>
      <c r="D31" s="16"/>
      <c r="E31" s="16"/>
      <c r="F31" s="16"/>
      <c r="G31" s="16"/>
      <c r="H31" s="40">
        <f>H18*H6</f>
        <v>300</v>
      </c>
      <c r="I31" s="45">
        <f>H31/H$34</f>
        <v>0.32258064516129031</v>
      </c>
    </row>
    <row r="32" spans="1:25" x14ac:dyDescent="0.2">
      <c r="B32" s="18" t="s">
        <v>32</v>
      </c>
      <c r="C32" s="18"/>
      <c r="D32" s="18"/>
      <c r="E32" s="18"/>
      <c r="F32" s="18"/>
      <c r="G32" s="18"/>
      <c r="H32" s="43">
        <f>H23*H6</f>
        <v>300</v>
      </c>
      <c r="I32" s="46">
        <f t="shared" ref="I32:I34" si="0">H32/H$34</f>
        <v>0.32258064516129031</v>
      </c>
    </row>
    <row r="33" spans="1:25" x14ac:dyDescent="0.2">
      <c r="B33" s="20" t="s">
        <v>33</v>
      </c>
      <c r="C33" s="20"/>
      <c r="D33" s="20"/>
      <c r="E33" s="20"/>
      <c r="F33" s="20"/>
      <c r="G33" s="20"/>
      <c r="H33" s="44">
        <f>H41-SUM(H31:H32)</f>
        <v>330</v>
      </c>
      <c r="I33" s="47">
        <f t="shared" si="0"/>
        <v>0.35483870967741937</v>
      </c>
    </row>
    <row r="34" spans="1:25" x14ac:dyDescent="0.2">
      <c r="B34" s="12" t="s">
        <v>34</v>
      </c>
      <c r="C34" s="12"/>
      <c r="D34" s="12"/>
      <c r="E34" s="12"/>
      <c r="F34" s="12"/>
      <c r="G34" s="12"/>
      <c r="H34" s="42">
        <f>SUM(H31:H33)</f>
        <v>930</v>
      </c>
      <c r="I34" s="48">
        <f t="shared" si="0"/>
        <v>1</v>
      </c>
    </row>
    <row r="37" spans="1:25" x14ac:dyDescent="0.2">
      <c r="B37" s="28" t="s">
        <v>35</v>
      </c>
      <c r="C37" s="29"/>
      <c r="D37" s="29"/>
      <c r="E37" s="29"/>
      <c r="F37" s="29"/>
      <c r="G37" s="29"/>
      <c r="H37" s="30" t="s">
        <v>37</v>
      </c>
      <c r="I37" s="30" t="s">
        <v>38</v>
      </c>
    </row>
    <row r="38" spans="1:25" ht="3" customHeight="1" x14ac:dyDescent="0.2"/>
    <row r="39" spans="1:25" x14ac:dyDescent="0.2">
      <c r="B39" s="16" t="s">
        <v>36</v>
      </c>
      <c r="C39" s="16"/>
      <c r="D39" s="16"/>
      <c r="E39" s="16"/>
      <c r="F39" s="16"/>
      <c r="G39" s="16"/>
      <c r="H39" s="40">
        <f>H13*H6</f>
        <v>900</v>
      </c>
      <c r="I39" s="45">
        <f>H39/H$41</f>
        <v>0.967741935483871</v>
      </c>
    </row>
    <row r="40" spans="1:25" x14ac:dyDescent="0.2">
      <c r="B40" s="1" t="s">
        <v>31</v>
      </c>
      <c r="H40" s="41">
        <f>H14</f>
        <v>30</v>
      </c>
      <c r="I40" s="49">
        <f t="shared" ref="I40:I41" si="1">H40/H$41</f>
        <v>3.2258064516129031E-2</v>
      </c>
    </row>
    <row r="41" spans="1:25" x14ac:dyDescent="0.2">
      <c r="B41" s="12" t="s">
        <v>39</v>
      </c>
      <c r="C41" s="11"/>
      <c r="D41" s="11"/>
      <c r="E41" s="11"/>
      <c r="F41" s="11"/>
      <c r="G41" s="11"/>
      <c r="H41" s="42">
        <f>SUM(H39:H40)</f>
        <v>930</v>
      </c>
      <c r="I41" s="50">
        <f t="shared" si="1"/>
        <v>1</v>
      </c>
    </row>
    <row r="44" spans="1:25" x14ac:dyDescent="0.2">
      <c r="A44" s="5" t="s">
        <v>1</v>
      </c>
      <c r="B44" s="7" t="s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B45" s="13" t="s">
        <v>20</v>
      </c>
    </row>
    <row r="46" spans="1:25" hidden="1" outlineLevel="1" x14ac:dyDescent="0.2">
      <c r="I46" s="10">
        <v>1</v>
      </c>
      <c r="J46" s="10">
        <f>I46+1</f>
        <v>2</v>
      </c>
      <c r="K46" s="10">
        <f t="shared" ref="K46:O46" si="2">J46+1</f>
        <v>3</v>
      </c>
      <c r="L46" s="10">
        <f t="shared" si="2"/>
        <v>4</v>
      </c>
      <c r="M46" s="10">
        <f t="shared" si="2"/>
        <v>5</v>
      </c>
      <c r="N46" s="10">
        <f t="shared" si="2"/>
        <v>6</v>
      </c>
      <c r="O46" s="10">
        <f t="shared" si="2"/>
        <v>7</v>
      </c>
    </row>
    <row r="47" spans="1:25" ht="15" collapsed="1" x14ac:dyDescent="0.35">
      <c r="H47" s="9" t="s">
        <v>3</v>
      </c>
      <c r="I47" s="9" t="str">
        <f>"Year "&amp;TEXT(I46,"0")</f>
        <v>Year 1</v>
      </c>
      <c r="J47" s="9" t="str">
        <f t="shared" ref="J47:O47" si="3">"Year "&amp;TEXT(J46,"0")</f>
        <v>Year 2</v>
      </c>
      <c r="K47" s="9" t="str">
        <f t="shared" si="3"/>
        <v>Year 3</v>
      </c>
      <c r="L47" s="9" t="str">
        <f t="shared" si="3"/>
        <v>Year 4</v>
      </c>
      <c r="M47" s="9" t="str">
        <f t="shared" si="3"/>
        <v>Year 5</v>
      </c>
      <c r="N47" s="9" t="str">
        <f t="shared" si="3"/>
        <v>Year 6</v>
      </c>
      <c r="O47" s="9" t="str">
        <f t="shared" si="3"/>
        <v>Year 7</v>
      </c>
    </row>
    <row r="48" spans="1:25" ht="3" customHeight="1" x14ac:dyDescent="0.35">
      <c r="H48" s="9"/>
      <c r="I48" s="9"/>
      <c r="J48" s="9"/>
      <c r="K48" s="9"/>
      <c r="L48" s="9"/>
      <c r="M48" s="9"/>
      <c r="N48" s="9"/>
      <c r="O48" s="9"/>
    </row>
    <row r="49" spans="3:15" x14ac:dyDescent="0.2">
      <c r="C49" s="12" t="s">
        <v>4</v>
      </c>
      <c r="D49" s="12"/>
      <c r="E49" s="12"/>
      <c r="F49" s="12"/>
      <c r="G49" s="12"/>
      <c r="H49" s="42">
        <f>H6</f>
        <v>100</v>
      </c>
      <c r="I49" s="42">
        <f>H49*(1+I50)</f>
        <v>106</v>
      </c>
      <c r="J49" s="42">
        <f t="shared" ref="J49:O49" si="4">I49*(1+J50)</f>
        <v>112.36</v>
      </c>
      <c r="K49" s="42">
        <f t="shared" si="4"/>
        <v>119.1016</v>
      </c>
      <c r="L49" s="42">
        <f t="shared" si="4"/>
        <v>126.247696</v>
      </c>
      <c r="M49" s="42">
        <f t="shared" si="4"/>
        <v>133.82255776000002</v>
      </c>
      <c r="N49" s="42">
        <f t="shared" si="4"/>
        <v>141.85191122560002</v>
      </c>
      <c r="O49" s="42">
        <f t="shared" si="4"/>
        <v>150.36302589913603</v>
      </c>
    </row>
    <row r="50" spans="3:15" s="13" customFormat="1" x14ac:dyDescent="0.2">
      <c r="D50" s="13" t="s">
        <v>5</v>
      </c>
      <c r="I50" s="51">
        <f>H7</f>
        <v>0.06</v>
      </c>
      <c r="J50" s="51">
        <f>I50</f>
        <v>0.06</v>
      </c>
      <c r="K50" s="51">
        <f t="shared" ref="K50:O50" si="5">J50</f>
        <v>0.06</v>
      </c>
      <c r="L50" s="51">
        <f t="shared" si="5"/>
        <v>0.06</v>
      </c>
      <c r="M50" s="51">
        <f t="shared" si="5"/>
        <v>0.06</v>
      </c>
      <c r="N50" s="51">
        <f t="shared" si="5"/>
        <v>0.06</v>
      </c>
      <c r="O50" s="51">
        <f t="shared" si="5"/>
        <v>0.06</v>
      </c>
    </row>
    <row r="52" spans="3:15" x14ac:dyDescent="0.2">
      <c r="C52" s="14" t="s">
        <v>9</v>
      </c>
      <c r="H52" s="39">
        <f>-H9</f>
        <v>-25</v>
      </c>
      <c r="I52" s="39">
        <f>H52</f>
        <v>-25</v>
      </c>
      <c r="J52" s="39">
        <f t="shared" ref="J52:O52" si="6">I52</f>
        <v>-25</v>
      </c>
      <c r="K52" s="39">
        <f t="shared" si="6"/>
        <v>-25</v>
      </c>
      <c r="L52" s="39">
        <f t="shared" si="6"/>
        <v>-25</v>
      </c>
      <c r="M52" s="39">
        <f t="shared" si="6"/>
        <v>-25</v>
      </c>
      <c r="N52" s="39">
        <f t="shared" si="6"/>
        <v>-25</v>
      </c>
      <c r="O52" s="39">
        <f t="shared" si="6"/>
        <v>-25</v>
      </c>
    </row>
    <row r="53" spans="3:15" x14ac:dyDescent="0.2">
      <c r="C53" s="12" t="s">
        <v>10</v>
      </c>
      <c r="D53" s="12"/>
      <c r="E53" s="12"/>
      <c r="F53" s="12"/>
      <c r="G53" s="12"/>
      <c r="H53" s="42">
        <f>H49+H52</f>
        <v>75</v>
      </c>
      <c r="I53" s="42">
        <f t="shared" ref="I53:O53" si="7">I49+I52</f>
        <v>81</v>
      </c>
      <c r="J53" s="42">
        <f t="shared" si="7"/>
        <v>87.36</v>
      </c>
      <c r="K53" s="42">
        <f t="shared" si="7"/>
        <v>94.101600000000005</v>
      </c>
      <c r="L53" s="42">
        <f t="shared" si="7"/>
        <v>101.247696</v>
      </c>
      <c r="M53" s="42">
        <f t="shared" si="7"/>
        <v>108.82255776000002</v>
      </c>
      <c r="N53" s="42">
        <f t="shared" si="7"/>
        <v>116.85191122560002</v>
      </c>
      <c r="O53" s="42">
        <f t="shared" si="7"/>
        <v>125.36302589913603</v>
      </c>
    </row>
    <row r="55" spans="3:15" x14ac:dyDescent="0.2">
      <c r="C55" s="15" t="s">
        <v>8</v>
      </c>
      <c r="D55" s="16"/>
      <c r="E55" s="16"/>
      <c r="F55" s="16"/>
      <c r="G55" s="16"/>
      <c r="H55" s="16"/>
      <c r="I55" s="40">
        <f>I86</f>
        <v>-36</v>
      </c>
      <c r="J55" s="40">
        <f t="shared" ref="J55:O55" si="8">J86</f>
        <v>-35.1</v>
      </c>
      <c r="K55" s="40">
        <f t="shared" si="8"/>
        <v>-33.996719999999996</v>
      </c>
      <c r="L55" s="40">
        <f t="shared" si="8"/>
        <v>-32.673783360000002</v>
      </c>
      <c r="M55" s="40">
        <f t="shared" si="8"/>
        <v>-31.11371380608</v>
      </c>
      <c r="N55" s="40">
        <f t="shared" si="8"/>
        <v>-29.297866175370238</v>
      </c>
      <c r="O55" s="40">
        <f t="shared" si="8"/>
        <v>-27.206352913963805</v>
      </c>
    </row>
    <row r="56" spans="3:15" x14ac:dyDescent="0.2">
      <c r="C56" s="1" t="s">
        <v>11</v>
      </c>
      <c r="H56" s="39"/>
      <c r="I56" s="39">
        <f t="shared" ref="I56:O56" si="9">I55+I53</f>
        <v>45</v>
      </c>
      <c r="J56" s="39">
        <f t="shared" si="9"/>
        <v>52.26</v>
      </c>
      <c r="K56" s="39">
        <f t="shared" si="9"/>
        <v>60.104880000000009</v>
      </c>
      <c r="L56" s="39">
        <f t="shared" si="9"/>
        <v>68.573912640000003</v>
      </c>
      <c r="M56" s="39">
        <f t="shared" si="9"/>
        <v>77.708843953920024</v>
      </c>
      <c r="N56" s="39">
        <f t="shared" si="9"/>
        <v>87.554045050229774</v>
      </c>
      <c r="O56" s="39">
        <f t="shared" si="9"/>
        <v>98.156672985172236</v>
      </c>
    </row>
    <row r="58" spans="3:15" x14ac:dyDescent="0.2">
      <c r="C58" s="14" t="s">
        <v>12</v>
      </c>
      <c r="H58" s="39"/>
      <c r="I58" s="39">
        <f t="shared" ref="I58:O58" si="10">-$H$11*I56</f>
        <v>-13.5</v>
      </c>
      <c r="J58" s="39">
        <f t="shared" si="10"/>
        <v>-15.677999999999999</v>
      </c>
      <c r="K58" s="39">
        <f t="shared" si="10"/>
        <v>-18.031464000000003</v>
      </c>
      <c r="L58" s="39">
        <f t="shared" si="10"/>
        <v>-20.572173792000001</v>
      </c>
      <c r="M58" s="39">
        <f t="shared" si="10"/>
        <v>-23.312653186176007</v>
      </c>
      <c r="N58" s="39">
        <f t="shared" si="10"/>
        <v>-26.26621351506893</v>
      </c>
      <c r="O58" s="39">
        <f t="shared" si="10"/>
        <v>-29.447001895551669</v>
      </c>
    </row>
    <row r="59" spans="3:15" s="2" customFormat="1" x14ac:dyDescent="0.2">
      <c r="C59" s="12" t="s">
        <v>13</v>
      </c>
      <c r="D59" s="12"/>
      <c r="E59" s="12"/>
      <c r="F59" s="12"/>
      <c r="G59" s="12"/>
      <c r="H59" s="42"/>
      <c r="I59" s="42">
        <f t="shared" ref="I59:O59" si="11">I56+I58</f>
        <v>31.5</v>
      </c>
      <c r="J59" s="42">
        <f t="shared" si="11"/>
        <v>36.582000000000001</v>
      </c>
      <c r="K59" s="42">
        <f t="shared" si="11"/>
        <v>42.073416000000009</v>
      </c>
      <c r="L59" s="42">
        <f t="shared" si="11"/>
        <v>48.001738848000002</v>
      </c>
      <c r="M59" s="42">
        <f t="shared" si="11"/>
        <v>54.396190767744017</v>
      </c>
      <c r="N59" s="42">
        <f t="shared" si="11"/>
        <v>61.287831535160848</v>
      </c>
      <c r="O59" s="42">
        <f t="shared" si="11"/>
        <v>68.709671089620571</v>
      </c>
    </row>
    <row r="61" spans="3:15" x14ac:dyDescent="0.2">
      <c r="C61" s="15" t="s">
        <v>14</v>
      </c>
      <c r="D61" s="16"/>
      <c r="E61" s="16"/>
      <c r="F61" s="16"/>
      <c r="G61" s="16"/>
      <c r="H61" s="40"/>
      <c r="I61" s="40">
        <f t="shared" ref="I61:O61" si="12">-I52</f>
        <v>25</v>
      </c>
      <c r="J61" s="40">
        <f t="shared" si="12"/>
        <v>25</v>
      </c>
      <c r="K61" s="40">
        <f t="shared" si="12"/>
        <v>25</v>
      </c>
      <c r="L61" s="40">
        <f t="shared" si="12"/>
        <v>25</v>
      </c>
      <c r="M61" s="40">
        <f t="shared" si="12"/>
        <v>25</v>
      </c>
      <c r="N61" s="40">
        <f t="shared" si="12"/>
        <v>25</v>
      </c>
      <c r="O61" s="40">
        <f t="shared" si="12"/>
        <v>25</v>
      </c>
    </row>
    <row r="62" spans="3:15" x14ac:dyDescent="0.2">
      <c r="C62" s="17" t="s">
        <v>16</v>
      </c>
      <c r="D62" s="18"/>
      <c r="E62" s="18"/>
      <c r="F62" s="18"/>
      <c r="G62" s="18"/>
      <c r="H62" s="43"/>
      <c r="I62" s="43">
        <f t="shared" ref="I62:O62" si="13">-$H$10</f>
        <v>-4</v>
      </c>
      <c r="J62" s="43">
        <f t="shared" si="13"/>
        <v>-4</v>
      </c>
      <c r="K62" s="43">
        <f t="shared" si="13"/>
        <v>-4</v>
      </c>
      <c r="L62" s="43">
        <f t="shared" si="13"/>
        <v>-4</v>
      </c>
      <c r="M62" s="43">
        <f t="shared" si="13"/>
        <v>-4</v>
      </c>
      <c r="N62" s="43">
        <f t="shared" si="13"/>
        <v>-4</v>
      </c>
      <c r="O62" s="43">
        <f t="shared" si="13"/>
        <v>-4</v>
      </c>
    </row>
    <row r="63" spans="3:15" x14ac:dyDescent="0.2">
      <c r="C63" s="19" t="s">
        <v>15</v>
      </c>
      <c r="D63" s="20"/>
      <c r="E63" s="20"/>
      <c r="F63" s="20"/>
      <c r="G63" s="20"/>
      <c r="H63" s="44"/>
      <c r="I63" s="44">
        <f t="shared" ref="I63:O63" si="14">-$H$8</f>
        <v>-30</v>
      </c>
      <c r="J63" s="44">
        <f t="shared" si="14"/>
        <v>-30</v>
      </c>
      <c r="K63" s="44">
        <f t="shared" si="14"/>
        <v>-30</v>
      </c>
      <c r="L63" s="44">
        <f t="shared" si="14"/>
        <v>-30</v>
      </c>
      <c r="M63" s="44">
        <f t="shared" si="14"/>
        <v>-30</v>
      </c>
      <c r="N63" s="44">
        <f t="shared" si="14"/>
        <v>-30</v>
      </c>
      <c r="O63" s="44">
        <f t="shared" si="14"/>
        <v>-30</v>
      </c>
    </row>
    <row r="64" spans="3:15" x14ac:dyDescent="0.2">
      <c r="C64" s="12" t="s">
        <v>17</v>
      </c>
      <c r="D64" s="12"/>
      <c r="E64" s="12"/>
      <c r="F64" s="12"/>
      <c r="G64" s="12"/>
      <c r="H64" s="42"/>
      <c r="I64" s="42">
        <f t="shared" ref="I64:O64" si="15">SUM(I61:I63,I59)</f>
        <v>22.5</v>
      </c>
      <c r="J64" s="42">
        <f t="shared" si="15"/>
        <v>27.582000000000001</v>
      </c>
      <c r="K64" s="42">
        <f t="shared" si="15"/>
        <v>33.073416000000009</v>
      </c>
      <c r="L64" s="42">
        <f t="shared" si="15"/>
        <v>39.001738848000002</v>
      </c>
      <c r="M64" s="42">
        <f t="shared" si="15"/>
        <v>45.396190767744017</v>
      </c>
      <c r="N64" s="42">
        <f t="shared" si="15"/>
        <v>52.287831535160848</v>
      </c>
      <c r="O64" s="42">
        <f t="shared" si="15"/>
        <v>59.709671089620571</v>
      </c>
    </row>
    <row r="67" spans="1:25" x14ac:dyDescent="0.2">
      <c r="A67" s="5" t="s">
        <v>1</v>
      </c>
      <c r="B67" s="7" t="s">
        <v>40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B68" s="13" t="s">
        <v>20</v>
      </c>
    </row>
    <row r="70" spans="1:25" ht="15" x14ac:dyDescent="0.35">
      <c r="H70" s="9" t="str">
        <f>H$47</f>
        <v>Close</v>
      </c>
      <c r="I70" s="9" t="str">
        <f t="shared" ref="I70:O70" si="16">I$47</f>
        <v>Year 1</v>
      </c>
      <c r="J70" s="9" t="str">
        <f t="shared" si="16"/>
        <v>Year 2</v>
      </c>
      <c r="K70" s="9" t="str">
        <f t="shared" si="16"/>
        <v>Year 3</v>
      </c>
      <c r="L70" s="9" t="str">
        <f t="shared" si="16"/>
        <v>Year 4</v>
      </c>
      <c r="M70" s="9" t="str">
        <f t="shared" si="16"/>
        <v>Year 5</v>
      </c>
      <c r="N70" s="9" t="str">
        <f t="shared" si="16"/>
        <v>Year 6</v>
      </c>
      <c r="O70" s="9" t="str">
        <f t="shared" si="16"/>
        <v>Year 7</v>
      </c>
    </row>
    <row r="71" spans="1:25" x14ac:dyDescent="0.2">
      <c r="C71" s="25" t="s">
        <v>23</v>
      </c>
    </row>
    <row r="72" spans="1:25" x14ac:dyDescent="0.2">
      <c r="C72" s="16" t="s">
        <v>41</v>
      </c>
      <c r="D72" s="16"/>
      <c r="E72" s="16"/>
      <c r="F72" s="16"/>
      <c r="G72" s="16"/>
      <c r="H72" s="40"/>
      <c r="I72" s="40">
        <f>H75</f>
        <v>300</v>
      </c>
      <c r="J72" s="40">
        <f t="shared" ref="J72:O72" si="17">I75</f>
        <v>277.5</v>
      </c>
      <c r="K72" s="40">
        <f t="shared" si="17"/>
        <v>249.91800000000001</v>
      </c>
      <c r="L72" s="40">
        <f t="shared" si="17"/>
        <v>216.844584</v>
      </c>
      <c r="M72" s="40">
        <f t="shared" si="17"/>
        <v>177.842845152</v>
      </c>
      <c r="N72" s="40">
        <f t="shared" si="17"/>
        <v>132.44665438425596</v>
      </c>
      <c r="O72" s="40">
        <f t="shared" si="17"/>
        <v>80.158822849095117</v>
      </c>
    </row>
    <row r="73" spans="1:25" x14ac:dyDescent="0.2">
      <c r="C73" s="17" t="s">
        <v>42</v>
      </c>
      <c r="D73" s="18"/>
      <c r="E73" s="18"/>
      <c r="F73" s="18"/>
      <c r="G73" s="18"/>
      <c r="H73" s="18"/>
      <c r="I73" s="43">
        <f>-MAX(0,MIN(I72,$H$75*$H$20))</f>
        <v>-3</v>
      </c>
      <c r="J73" s="43">
        <f t="shared" ref="J73:O73" si="18">-MAX(0,MIN(J72,$H$75*$H$20))</f>
        <v>-3</v>
      </c>
      <c r="K73" s="43">
        <f t="shared" si="18"/>
        <v>-3</v>
      </c>
      <c r="L73" s="43">
        <f t="shared" si="18"/>
        <v>-3</v>
      </c>
      <c r="M73" s="43">
        <f t="shared" si="18"/>
        <v>-3</v>
      </c>
      <c r="N73" s="43">
        <f t="shared" si="18"/>
        <v>-3</v>
      </c>
      <c r="O73" s="43">
        <f t="shared" si="18"/>
        <v>-3</v>
      </c>
    </row>
    <row r="74" spans="1:25" x14ac:dyDescent="0.2">
      <c r="C74" s="19" t="s">
        <v>43</v>
      </c>
      <c r="D74" s="20"/>
      <c r="E74" s="20"/>
      <c r="F74" s="20"/>
      <c r="G74" s="20"/>
      <c r="H74" s="20"/>
      <c r="I74" s="44">
        <f>-MAX(0,MIN(SUM(I73,I64),SUM(I72:I73)))</f>
        <v>-19.5</v>
      </c>
      <c r="J74" s="44">
        <f t="shared" ref="J74:O74" si="19">-MAX(0,MIN(SUM(J73,J64),SUM(J72:J73)))</f>
        <v>-24.582000000000001</v>
      </c>
      <c r="K74" s="44">
        <f t="shared" si="19"/>
        <v>-30.073416000000009</v>
      </c>
      <c r="L74" s="44">
        <f t="shared" si="19"/>
        <v>-36.001738848000002</v>
      </c>
      <c r="M74" s="44">
        <f t="shared" si="19"/>
        <v>-42.396190767744017</v>
      </c>
      <c r="N74" s="44">
        <f t="shared" si="19"/>
        <v>-49.287831535160848</v>
      </c>
      <c r="O74" s="44">
        <f t="shared" si="19"/>
        <v>-56.709671089620571</v>
      </c>
    </row>
    <row r="75" spans="1:25" s="31" customFormat="1" x14ac:dyDescent="0.2">
      <c r="C75" s="32" t="s">
        <v>44</v>
      </c>
      <c r="D75" s="32"/>
      <c r="E75" s="32"/>
      <c r="F75" s="32"/>
      <c r="G75" s="32"/>
      <c r="H75" s="52">
        <f>H31</f>
        <v>300</v>
      </c>
      <c r="I75" s="52">
        <f>SUM(I72:I74)</f>
        <v>277.5</v>
      </c>
      <c r="J75" s="52">
        <f t="shared" ref="J75:O75" si="20">SUM(J72:J74)</f>
        <v>249.91800000000001</v>
      </c>
      <c r="K75" s="52">
        <f t="shared" si="20"/>
        <v>216.844584</v>
      </c>
      <c r="L75" s="52">
        <f t="shared" si="20"/>
        <v>177.842845152</v>
      </c>
      <c r="M75" s="52">
        <f t="shared" si="20"/>
        <v>132.44665438425596</v>
      </c>
      <c r="N75" s="52">
        <f t="shared" si="20"/>
        <v>80.158822849095117</v>
      </c>
      <c r="O75" s="52">
        <f t="shared" si="20"/>
        <v>20.449151759474546</v>
      </c>
    </row>
    <row r="76" spans="1:25" x14ac:dyDescent="0.2">
      <c r="C76" s="13" t="s">
        <v>45</v>
      </c>
      <c r="I76" s="55">
        <f>-I72*$H$19</f>
        <v>-12</v>
      </c>
      <c r="J76" s="55">
        <f t="shared" ref="J76:O76" si="21">-J72*$H$19</f>
        <v>-11.1</v>
      </c>
      <c r="K76" s="55">
        <f t="shared" si="21"/>
        <v>-9.9967199999999998</v>
      </c>
      <c r="L76" s="55">
        <f t="shared" si="21"/>
        <v>-8.6737833599999998</v>
      </c>
      <c r="M76" s="55">
        <f t="shared" si="21"/>
        <v>-7.1137138060799998</v>
      </c>
      <c r="N76" s="55">
        <f t="shared" si="21"/>
        <v>-5.2978661753702383</v>
      </c>
      <c r="O76" s="55">
        <f t="shared" si="21"/>
        <v>-3.206352913963805</v>
      </c>
    </row>
    <row r="78" spans="1:25" x14ac:dyDescent="0.2">
      <c r="C78" s="25" t="s">
        <v>32</v>
      </c>
      <c r="I78" s="39"/>
    </row>
    <row r="79" spans="1:25" x14ac:dyDescent="0.2">
      <c r="C79" s="16" t="s">
        <v>41</v>
      </c>
      <c r="D79" s="16"/>
      <c r="E79" s="16"/>
      <c r="F79" s="16"/>
      <c r="G79" s="16"/>
      <c r="H79" s="40"/>
      <c r="I79" s="40">
        <f>H82</f>
        <v>300</v>
      </c>
      <c r="J79" s="40">
        <f t="shared" ref="J79:O79" si="22">I82</f>
        <v>300</v>
      </c>
      <c r="K79" s="40">
        <f t="shared" si="22"/>
        <v>300</v>
      </c>
      <c r="L79" s="40">
        <f t="shared" si="22"/>
        <v>300</v>
      </c>
      <c r="M79" s="40">
        <f t="shared" si="22"/>
        <v>300</v>
      </c>
      <c r="N79" s="40">
        <f t="shared" si="22"/>
        <v>300</v>
      </c>
      <c r="O79" s="40">
        <f t="shared" si="22"/>
        <v>300</v>
      </c>
    </row>
    <row r="80" spans="1:25" x14ac:dyDescent="0.2">
      <c r="C80" s="17" t="s">
        <v>42</v>
      </c>
      <c r="D80" s="18"/>
      <c r="E80" s="18"/>
      <c r="F80" s="18"/>
      <c r="G80" s="18"/>
      <c r="H80" s="18"/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25" x14ac:dyDescent="0.2">
      <c r="C81" s="19" t="s">
        <v>43</v>
      </c>
      <c r="D81" s="20"/>
      <c r="E81" s="20"/>
      <c r="F81" s="20"/>
      <c r="G81" s="20"/>
      <c r="H81" s="20"/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</row>
    <row r="82" spans="1:25" s="31" customFormat="1" x14ac:dyDescent="0.2">
      <c r="C82" s="32" t="s">
        <v>44</v>
      </c>
      <c r="D82" s="32"/>
      <c r="E82" s="32"/>
      <c r="F82" s="32"/>
      <c r="G82" s="32"/>
      <c r="H82" s="52">
        <f>H32</f>
        <v>300</v>
      </c>
      <c r="I82" s="52">
        <f>SUM(I79:I81)</f>
        <v>300</v>
      </c>
      <c r="J82" s="52">
        <f t="shared" ref="J82" si="23">SUM(J79:J81)</f>
        <v>300</v>
      </c>
      <c r="K82" s="52">
        <f t="shared" ref="K82" si="24">SUM(K79:K81)</f>
        <v>300</v>
      </c>
      <c r="L82" s="52">
        <f t="shared" ref="L82" si="25">SUM(L79:L81)</f>
        <v>300</v>
      </c>
      <c r="M82" s="52">
        <f t="shared" ref="M82" si="26">SUM(M79:M81)</f>
        <v>300</v>
      </c>
      <c r="N82" s="52">
        <f t="shared" ref="N82" si="27">SUM(N79:N81)</f>
        <v>300</v>
      </c>
      <c r="O82" s="52">
        <f t="shared" ref="O82" si="28">SUM(O79:O81)</f>
        <v>300</v>
      </c>
    </row>
    <row r="83" spans="1:25" x14ac:dyDescent="0.2">
      <c r="C83" s="13" t="s">
        <v>45</v>
      </c>
      <c r="I83" s="55">
        <f>-I79*$H$24</f>
        <v>-24</v>
      </c>
      <c r="J83" s="55">
        <f t="shared" ref="J83:O83" si="29">-J79*$H$24</f>
        <v>-24</v>
      </c>
      <c r="K83" s="55">
        <f t="shared" si="29"/>
        <v>-24</v>
      </c>
      <c r="L83" s="55">
        <f t="shared" si="29"/>
        <v>-24</v>
      </c>
      <c r="M83" s="55">
        <f t="shared" si="29"/>
        <v>-24</v>
      </c>
      <c r="N83" s="55">
        <f t="shared" si="29"/>
        <v>-24</v>
      </c>
      <c r="O83" s="55">
        <f t="shared" si="29"/>
        <v>-24</v>
      </c>
    </row>
    <row r="85" spans="1:25" x14ac:dyDescent="0.2">
      <c r="C85" s="69" t="s">
        <v>54</v>
      </c>
      <c r="D85" s="69"/>
      <c r="E85" s="69"/>
      <c r="F85" s="69"/>
      <c r="G85" s="69"/>
      <c r="H85" s="70">
        <f>H82+H75</f>
        <v>600</v>
      </c>
      <c r="I85" s="70">
        <f t="shared" ref="I85:O85" si="30">I82+I75</f>
        <v>577.5</v>
      </c>
      <c r="J85" s="70">
        <f t="shared" si="30"/>
        <v>549.91800000000001</v>
      </c>
      <c r="K85" s="70">
        <f t="shared" si="30"/>
        <v>516.84458399999994</v>
      </c>
      <c r="L85" s="70">
        <f t="shared" si="30"/>
        <v>477.842845152</v>
      </c>
      <c r="M85" s="70">
        <f t="shared" si="30"/>
        <v>432.44665438425596</v>
      </c>
      <c r="N85" s="70">
        <f t="shared" si="30"/>
        <v>380.15882284909515</v>
      </c>
      <c r="O85" s="70">
        <f t="shared" si="30"/>
        <v>320.44915175947455</v>
      </c>
    </row>
    <row r="86" spans="1:25" x14ac:dyDescent="0.2">
      <c r="C86" s="1" t="s">
        <v>55</v>
      </c>
      <c r="I86" s="39">
        <f>I76+I83</f>
        <v>-36</v>
      </c>
      <c r="J86" s="39">
        <f t="shared" ref="J86:O86" si="31">J76+J83</f>
        <v>-35.1</v>
      </c>
      <c r="K86" s="39">
        <f t="shared" si="31"/>
        <v>-33.996719999999996</v>
      </c>
      <c r="L86" s="39">
        <f t="shared" si="31"/>
        <v>-32.673783360000002</v>
      </c>
      <c r="M86" s="39">
        <f t="shared" si="31"/>
        <v>-31.11371380608</v>
      </c>
      <c r="N86" s="39">
        <f t="shared" si="31"/>
        <v>-29.297866175370238</v>
      </c>
      <c r="O86" s="39">
        <f t="shared" si="31"/>
        <v>-27.206352913963805</v>
      </c>
    </row>
    <row r="88" spans="1:25" x14ac:dyDescent="0.2">
      <c r="A88" s="5" t="s">
        <v>1</v>
      </c>
      <c r="B88" s="7" t="s">
        <v>46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B89" s="13" t="s">
        <v>20</v>
      </c>
    </row>
    <row r="90" spans="1:25" s="31" customFormat="1" ht="15" x14ac:dyDescent="0.35">
      <c r="H90" s="34"/>
      <c r="I90" s="34"/>
      <c r="J90" s="34"/>
      <c r="K90" s="34"/>
      <c r="L90" s="34"/>
      <c r="M90" s="34"/>
      <c r="N90" s="34"/>
      <c r="O90" s="34"/>
    </row>
    <row r="91" spans="1:25" ht="15" x14ac:dyDescent="0.35">
      <c r="H91" s="9" t="str">
        <f>H$47</f>
        <v>Close</v>
      </c>
      <c r="I91" s="9" t="str">
        <f t="shared" ref="I91:O91" si="32">I$47</f>
        <v>Year 1</v>
      </c>
      <c r="J91" s="9" t="str">
        <f t="shared" si="32"/>
        <v>Year 2</v>
      </c>
      <c r="K91" s="9" t="str">
        <f t="shared" si="32"/>
        <v>Year 3</v>
      </c>
      <c r="L91" s="9" t="str">
        <f t="shared" si="32"/>
        <v>Year 4</v>
      </c>
      <c r="M91" s="9" t="str">
        <f t="shared" si="32"/>
        <v>Year 5</v>
      </c>
      <c r="N91" s="9" t="str">
        <f t="shared" si="32"/>
        <v>Year 6</v>
      </c>
      <c r="O91" s="9" t="str">
        <f t="shared" si="32"/>
        <v>Year 7</v>
      </c>
    </row>
    <row r="92" spans="1:25" ht="3" customHeight="1" x14ac:dyDescent="0.2"/>
    <row r="93" spans="1:25" s="2" customFormat="1" x14ac:dyDescent="0.2">
      <c r="B93" s="12" t="s">
        <v>18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5" spans="1:25" x14ac:dyDescent="0.2">
      <c r="C95" s="2" t="s">
        <v>47</v>
      </c>
    </row>
    <row r="96" spans="1:25" x14ac:dyDescent="0.2">
      <c r="C96" s="13" t="s">
        <v>48</v>
      </c>
    </row>
    <row r="97" spans="3:15" x14ac:dyDescent="0.2">
      <c r="E97" s="23">
        <f t="shared" ref="E97:E98" si="33">E98-0.5</f>
        <v>7.5</v>
      </c>
      <c r="F97" s="36"/>
      <c r="G97" s="16"/>
      <c r="H97" s="16"/>
      <c r="I97" s="16"/>
      <c r="J97" s="16"/>
      <c r="K97" s="16"/>
      <c r="L97" s="16"/>
      <c r="M97" s="16"/>
      <c r="N97" s="16"/>
      <c r="O97" s="16"/>
    </row>
    <row r="98" spans="3:15" x14ac:dyDescent="0.2">
      <c r="E98" s="23">
        <f t="shared" si="33"/>
        <v>8</v>
      </c>
      <c r="F98" s="37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E99" s="23">
        <f>E100-0.5</f>
        <v>8.5</v>
      </c>
      <c r="F99" s="38"/>
      <c r="G99" s="20"/>
      <c r="H99" s="20"/>
      <c r="I99" s="20"/>
      <c r="J99" s="20"/>
      <c r="K99" s="20"/>
      <c r="L99" s="20"/>
      <c r="M99" s="20"/>
      <c r="N99" s="20"/>
      <c r="O99" s="20"/>
    </row>
    <row r="100" spans="3:15" x14ac:dyDescent="0.2">
      <c r="E100" s="35">
        <f>H13</f>
        <v>9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3:15" x14ac:dyDescent="0.2">
      <c r="E101" s="23">
        <f>E100+0.5</f>
        <v>9.5</v>
      </c>
      <c r="F101" s="3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3:15" x14ac:dyDescent="0.2">
      <c r="E102" s="23">
        <f t="shared" ref="E102:E103" si="34">E101+0.5</f>
        <v>10</v>
      </c>
      <c r="F102" s="37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E103" s="23">
        <f t="shared" si="34"/>
        <v>10.5</v>
      </c>
      <c r="F103" s="38"/>
      <c r="G103" s="20"/>
      <c r="H103" s="20"/>
      <c r="I103" s="20"/>
      <c r="J103" s="20"/>
      <c r="K103" s="20"/>
      <c r="L103" s="20"/>
      <c r="M103" s="20"/>
      <c r="N103" s="20"/>
      <c r="O103" s="20"/>
    </row>
    <row r="105" spans="3:15" x14ac:dyDescent="0.2">
      <c r="C105" s="2" t="s">
        <v>49</v>
      </c>
    </row>
    <row r="106" spans="3:15" x14ac:dyDescent="0.2">
      <c r="C106" s="13" t="s">
        <v>48</v>
      </c>
    </row>
    <row r="107" spans="3:15" x14ac:dyDescent="0.2">
      <c r="E107" s="23">
        <f>E97</f>
        <v>7.5</v>
      </c>
      <c r="F107" s="3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3:15" x14ac:dyDescent="0.2">
      <c r="E108" s="23">
        <f t="shared" ref="E108:E113" si="35">E98</f>
        <v>8</v>
      </c>
      <c r="F108" s="37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E109" s="23">
        <f t="shared" si="35"/>
        <v>8.5</v>
      </c>
      <c r="F109" s="38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3:15" x14ac:dyDescent="0.2">
      <c r="E110" s="35">
        <f t="shared" si="35"/>
        <v>9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3:15" x14ac:dyDescent="0.2">
      <c r="E111" s="23">
        <f t="shared" si="35"/>
        <v>9.5</v>
      </c>
      <c r="F111" s="3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3:15" x14ac:dyDescent="0.2">
      <c r="E112" s="23">
        <f t="shared" si="35"/>
        <v>10</v>
      </c>
      <c r="F112" s="37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E113" s="23">
        <f t="shared" si="35"/>
        <v>10.5</v>
      </c>
      <c r="F113" s="38"/>
      <c r="G113" s="20"/>
      <c r="H113" s="20"/>
      <c r="I113" s="20"/>
      <c r="J113" s="20"/>
      <c r="K113" s="20"/>
      <c r="L113" s="20"/>
      <c r="M113" s="20"/>
      <c r="N113" s="20"/>
      <c r="O113" s="20"/>
    </row>
    <row r="115" spans="3:15" x14ac:dyDescent="0.2">
      <c r="C115" s="2" t="s">
        <v>50</v>
      </c>
    </row>
    <row r="116" spans="3:15" x14ac:dyDescent="0.2">
      <c r="C116" s="13" t="s">
        <v>48</v>
      </c>
    </row>
    <row r="117" spans="3:15" x14ac:dyDescent="0.2">
      <c r="E117" s="23">
        <f>E107</f>
        <v>7.5</v>
      </c>
      <c r="F117" s="3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3:15" x14ac:dyDescent="0.2">
      <c r="E118" s="23">
        <f t="shared" ref="E118:E123" si="36">E108</f>
        <v>8</v>
      </c>
      <c r="F118" s="37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E119" s="23">
        <f t="shared" si="36"/>
        <v>8.5</v>
      </c>
      <c r="F119" s="38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3:15" x14ac:dyDescent="0.2">
      <c r="E120" s="35">
        <f t="shared" si="36"/>
        <v>9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3:15" x14ac:dyDescent="0.2">
      <c r="E121" s="23">
        <f t="shared" si="36"/>
        <v>9.5</v>
      </c>
      <c r="F121" s="3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3:15" x14ac:dyDescent="0.2">
      <c r="E122" s="23">
        <f t="shared" si="36"/>
        <v>10</v>
      </c>
      <c r="F122" s="37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E123" s="23">
        <f t="shared" si="36"/>
        <v>10.5</v>
      </c>
      <c r="F123" s="38"/>
      <c r="G123" s="20"/>
      <c r="H123" s="20"/>
      <c r="I123" s="20"/>
      <c r="J123" s="20"/>
      <c r="K123" s="20"/>
      <c r="L123" s="20"/>
      <c r="M123" s="20"/>
      <c r="N123" s="20"/>
      <c r="O123" s="20"/>
    </row>
    <row r="125" spans="3:15" x14ac:dyDescent="0.2">
      <c r="C125" s="2" t="s">
        <v>51</v>
      </c>
    </row>
    <row r="126" spans="3:15" x14ac:dyDescent="0.2">
      <c r="C126" s="13" t="s">
        <v>48</v>
      </c>
    </row>
    <row r="127" spans="3:15" x14ac:dyDescent="0.2">
      <c r="E127" s="23">
        <f>E117</f>
        <v>7.5</v>
      </c>
      <c r="F127" s="3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3:15" x14ac:dyDescent="0.2">
      <c r="E128" s="23">
        <f t="shared" ref="E128:E133" si="37">E118</f>
        <v>8</v>
      </c>
      <c r="F128" s="37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5:15" x14ac:dyDescent="0.2">
      <c r="E129" s="23">
        <f t="shared" si="37"/>
        <v>8.5</v>
      </c>
      <c r="F129" s="38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5:15" x14ac:dyDescent="0.2">
      <c r="E130" s="35">
        <f t="shared" si="37"/>
        <v>9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x14ac:dyDescent="0.2">
      <c r="E131" s="23">
        <f t="shared" si="37"/>
        <v>9.5</v>
      </c>
      <c r="F131" s="3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5:15" x14ac:dyDescent="0.2">
      <c r="E132" s="23">
        <f t="shared" si="37"/>
        <v>10</v>
      </c>
      <c r="F132" s="37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5:15" x14ac:dyDescent="0.2">
      <c r="E133" s="23">
        <f t="shared" si="37"/>
        <v>10.5</v>
      </c>
      <c r="F133" s="38"/>
      <c r="G133" s="20"/>
      <c r="H133" s="20"/>
      <c r="I133" s="20"/>
      <c r="J133" s="20"/>
      <c r="K133" s="20"/>
      <c r="L133" s="20"/>
      <c r="M133" s="20"/>
      <c r="N133" s="20"/>
      <c r="O133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A238-C8A6-4BE0-B9BA-4B025EB2507C}">
  <dimension ref="A1:Y133"/>
  <sheetViews>
    <sheetView showGridLines="0" tabSelected="1" zoomScale="110" workbookViewId="0"/>
  </sheetViews>
  <sheetFormatPr defaultRowHeight="12.75" outlineLevelRow="1" x14ac:dyDescent="0.2"/>
  <cols>
    <col min="1" max="4" width="2.7109375" style="1" customWidth="1"/>
    <col min="5" max="25" width="12.7109375" style="1" customWidth="1"/>
    <col min="26" max="16384" width="9.140625" style="1"/>
  </cols>
  <sheetData>
    <row r="1" spans="1:25" ht="21.75" thickBo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Top="1" x14ac:dyDescent="0.2"/>
    <row r="3" spans="1:25" x14ac:dyDescent="0.2">
      <c r="A3" s="5" t="s">
        <v>1</v>
      </c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B4" s="13" t="s">
        <v>20</v>
      </c>
    </row>
    <row r="6" spans="1:25" x14ac:dyDescent="0.2">
      <c r="C6" s="1" t="s">
        <v>18</v>
      </c>
      <c r="H6" s="21">
        <v>100</v>
      </c>
    </row>
    <row r="7" spans="1:25" x14ac:dyDescent="0.2">
      <c r="C7" s="1" t="s">
        <v>19</v>
      </c>
      <c r="H7" s="22">
        <v>0.06</v>
      </c>
    </row>
    <row r="8" spans="1:25" x14ac:dyDescent="0.2">
      <c r="C8" s="1" t="s">
        <v>27</v>
      </c>
      <c r="H8" s="21">
        <v>30</v>
      </c>
    </row>
    <row r="9" spans="1:25" x14ac:dyDescent="0.2">
      <c r="C9" s="1" t="s">
        <v>28</v>
      </c>
      <c r="H9" s="21">
        <v>25</v>
      </c>
    </row>
    <row r="10" spans="1:25" x14ac:dyDescent="0.2">
      <c r="C10" s="1" t="s">
        <v>29</v>
      </c>
      <c r="H10" s="21">
        <v>4</v>
      </c>
    </row>
    <row r="11" spans="1:25" x14ac:dyDescent="0.2">
      <c r="C11" s="1" t="s">
        <v>52</v>
      </c>
      <c r="H11" s="22">
        <v>0.3</v>
      </c>
    </row>
    <row r="13" spans="1:25" x14ac:dyDescent="0.2">
      <c r="C13" s="1" t="s">
        <v>21</v>
      </c>
      <c r="H13" s="24">
        <v>9</v>
      </c>
    </row>
    <row r="14" spans="1:25" x14ac:dyDescent="0.2">
      <c r="C14" s="1" t="s">
        <v>31</v>
      </c>
      <c r="H14" s="21">
        <v>30</v>
      </c>
    </row>
    <row r="16" spans="1:25" x14ac:dyDescent="0.2">
      <c r="C16" s="25" t="s">
        <v>22</v>
      </c>
    </row>
    <row r="17" spans="1:25" x14ac:dyDescent="0.2">
      <c r="C17" s="26" t="s">
        <v>23</v>
      </c>
    </row>
    <row r="18" spans="1:25" x14ac:dyDescent="0.2">
      <c r="C18" s="1" t="s">
        <v>24</v>
      </c>
      <c r="H18" s="24">
        <v>3</v>
      </c>
    </row>
    <row r="19" spans="1:25" x14ac:dyDescent="0.2">
      <c r="C19" s="1" t="s">
        <v>25</v>
      </c>
      <c r="H19" s="27">
        <v>0.04</v>
      </c>
    </row>
    <row r="20" spans="1:25" x14ac:dyDescent="0.2">
      <c r="C20" s="1" t="s">
        <v>26</v>
      </c>
      <c r="H20" s="27">
        <v>0.01</v>
      </c>
    </row>
    <row r="22" spans="1:25" x14ac:dyDescent="0.2">
      <c r="C22" s="26" t="s">
        <v>32</v>
      </c>
    </row>
    <row r="23" spans="1:25" x14ac:dyDescent="0.2">
      <c r="C23" s="1" t="s">
        <v>24</v>
      </c>
      <c r="H23" s="24">
        <v>3</v>
      </c>
    </row>
    <row r="24" spans="1:25" x14ac:dyDescent="0.2">
      <c r="C24" s="1" t="s">
        <v>25</v>
      </c>
      <c r="H24" s="27">
        <v>0.08</v>
      </c>
    </row>
    <row r="26" spans="1:25" x14ac:dyDescent="0.2">
      <c r="A26" s="5" t="s">
        <v>1</v>
      </c>
      <c r="B26" s="7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B27" s="13" t="s">
        <v>20</v>
      </c>
    </row>
    <row r="29" spans="1:25" x14ac:dyDescent="0.2">
      <c r="B29" s="28" t="s">
        <v>30</v>
      </c>
      <c r="C29" s="29"/>
      <c r="D29" s="29"/>
      <c r="E29" s="29"/>
      <c r="F29" s="29"/>
      <c r="G29" s="29"/>
      <c r="H29" s="30" t="s">
        <v>37</v>
      </c>
      <c r="I29" s="30" t="s">
        <v>38</v>
      </c>
    </row>
    <row r="30" spans="1:25" ht="3" customHeight="1" x14ac:dyDescent="0.2"/>
    <row r="31" spans="1:25" x14ac:dyDescent="0.2">
      <c r="B31" s="16" t="s">
        <v>23</v>
      </c>
      <c r="C31" s="16"/>
      <c r="D31" s="16"/>
      <c r="E31" s="16"/>
      <c r="F31" s="16"/>
      <c r="G31" s="16"/>
      <c r="H31" s="40">
        <f>H18*H6</f>
        <v>300</v>
      </c>
      <c r="I31" s="45">
        <f>H31/H$34</f>
        <v>0.32258064516129031</v>
      </c>
    </row>
    <row r="32" spans="1:25" x14ac:dyDescent="0.2">
      <c r="B32" s="18" t="s">
        <v>32</v>
      </c>
      <c r="C32" s="18"/>
      <c r="D32" s="18"/>
      <c r="E32" s="18"/>
      <c r="F32" s="18"/>
      <c r="G32" s="18"/>
      <c r="H32" s="43">
        <f>H23*H6</f>
        <v>300</v>
      </c>
      <c r="I32" s="46">
        <f t="shared" ref="I32:I34" si="0">H32/H$34</f>
        <v>0.32258064516129031</v>
      </c>
    </row>
    <row r="33" spans="1:25" x14ac:dyDescent="0.2">
      <c r="B33" s="20" t="s">
        <v>33</v>
      </c>
      <c r="C33" s="20"/>
      <c r="D33" s="20"/>
      <c r="E33" s="20"/>
      <c r="F33" s="20"/>
      <c r="G33" s="20"/>
      <c r="H33" s="44">
        <f>H41-SUM(H31:H32)</f>
        <v>330</v>
      </c>
      <c r="I33" s="47">
        <f t="shared" si="0"/>
        <v>0.35483870967741937</v>
      </c>
    </row>
    <row r="34" spans="1:25" x14ac:dyDescent="0.2">
      <c r="B34" s="12" t="s">
        <v>34</v>
      </c>
      <c r="C34" s="12"/>
      <c r="D34" s="12"/>
      <c r="E34" s="12"/>
      <c r="F34" s="12"/>
      <c r="G34" s="12"/>
      <c r="H34" s="42">
        <f>SUM(H31:H33)</f>
        <v>930</v>
      </c>
      <c r="I34" s="48">
        <f t="shared" si="0"/>
        <v>1</v>
      </c>
    </row>
    <row r="37" spans="1:25" x14ac:dyDescent="0.2">
      <c r="B37" s="28" t="s">
        <v>35</v>
      </c>
      <c r="C37" s="29"/>
      <c r="D37" s="29"/>
      <c r="E37" s="29"/>
      <c r="F37" s="29"/>
      <c r="G37" s="29"/>
      <c r="H37" s="30" t="s">
        <v>37</v>
      </c>
      <c r="I37" s="30" t="s">
        <v>38</v>
      </c>
    </row>
    <row r="38" spans="1:25" ht="3" customHeight="1" x14ac:dyDescent="0.2"/>
    <row r="39" spans="1:25" x14ac:dyDescent="0.2">
      <c r="B39" s="16" t="s">
        <v>36</v>
      </c>
      <c r="C39" s="16"/>
      <c r="D39" s="16"/>
      <c r="E39" s="16"/>
      <c r="F39" s="16"/>
      <c r="G39" s="16"/>
      <c r="H39" s="40">
        <f>H13*H6</f>
        <v>900</v>
      </c>
      <c r="I39" s="45">
        <f>H39/H$41</f>
        <v>0.967741935483871</v>
      </c>
    </row>
    <row r="40" spans="1:25" x14ac:dyDescent="0.2">
      <c r="B40" s="1" t="s">
        <v>31</v>
      </c>
      <c r="H40" s="41">
        <f>H14</f>
        <v>30</v>
      </c>
      <c r="I40" s="49">
        <f t="shared" ref="I40:I41" si="1">H40/H$41</f>
        <v>3.2258064516129031E-2</v>
      </c>
    </row>
    <row r="41" spans="1:25" x14ac:dyDescent="0.2">
      <c r="B41" s="12" t="s">
        <v>39</v>
      </c>
      <c r="C41" s="11"/>
      <c r="D41" s="11"/>
      <c r="E41" s="11"/>
      <c r="F41" s="11"/>
      <c r="G41" s="11"/>
      <c r="H41" s="42">
        <f>SUM(H39:H40)</f>
        <v>930</v>
      </c>
      <c r="I41" s="50">
        <f t="shared" si="1"/>
        <v>1</v>
      </c>
    </row>
    <row r="44" spans="1:25" x14ac:dyDescent="0.2">
      <c r="A44" s="5" t="s">
        <v>1</v>
      </c>
      <c r="B44" s="7" t="s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B45" s="13" t="s">
        <v>20</v>
      </c>
    </row>
    <row r="46" spans="1:25" outlineLevel="1" x14ac:dyDescent="0.2">
      <c r="I46" s="10">
        <v>1</v>
      </c>
      <c r="J46" s="10">
        <f>I46+1</f>
        <v>2</v>
      </c>
      <c r="K46" s="10">
        <f t="shared" ref="K46:O46" si="2">J46+1</f>
        <v>3</v>
      </c>
      <c r="L46" s="10">
        <f t="shared" si="2"/>
        <v>4</v>
      </c>
      <c r="M46" s="10">
        <f t="shared" si="2"/>
        <v>5</v>
      </c>
      <c r="N46" s="10">
        <f t="shared" si="2"/>
        <v>6</v>
      </c>
      <c r="O46" s="10">
        <f t="shared" si="2"/>
        <v>7</v>
      </c>
    </row>
    <row r="47" spans="1:25" ht="15" x14ac:dyDescent="0.35">
      <c r="H47" s="9" t="s">
        <v>3</v>
      </c>
      <c r="I47" s="9" t="str">
        <f>"Year "&amp;TEXT(I46,"0")</f>
        <v>Year 1</v>
      </c>
      <c r="J47" s="9" t="str">
        <f t="shared" ref="J47:O47" si="3">"Year "&amp;TEXT(J46,"0")</f>
        <v>Year 2</v>
      </c>
      <c r="K47" s="9" t="str">
        <f t="shared" si="3"/>
        <v>Year 3</v>
      </c>
      <c r="L47" s="9" t="str">
        <f t="shared" si="3"/>
        <v>Year 4</v>
      </c>
      <c r="M47" s="9" t="str">
        <f t="shared" si="3"/>
        <v>Year 5</v>
      </c>
      <c r="N47" s="9" t="str">
        <f t="shared" si="3"/>
        <v>Year 6</v>
      </c>
      <c r="O47" s="9" t="str">
        <f t="shared" si="3"/>
        <v>Year 7</v>
      </c>
    </row>
    <row r="48" spans="1:25" ht="3" customHeight="1" x14ac:dyDescent="0.35">
      <c r="H48" s="9"/>
      <c r="I48" s="9"/>
      <c r="J48" s="9"/>
      <c r="K48" s="9"/>
      <c r="L48" s="9"/>
      <c r="M48" s="9"/>
      <c r="N48" s="9"/>
      <c r="O48" s="9"/>
    </row>
    <row r="49" spans="3:15" x14ac:dyDescent="0.2">
      <c r="C49" s="12" t="s">
        <v>4</v>
      </c>
      <c r="D49" s="12"/>
      <c r="E49" s="12"/>
      <c r="F49" s="12"/>
      <c r="G49" s="12"/>
      <c r="H49" s="42">
        <f>H6</f>
        <v>100</v>
      </c>
      <c r="I49" s="42">
        <f>H49*(1+I50)</f>
        <v>106</v>
      </c>
      <c r="J49" s="42">
        <f t="shared" ref="J49:O49" si="4">I49*(1+J50)</f>
        <v>112.36</v>
      </c>
      <c r="K49" s="42">
        <f t="shared" si="4"/>
        <v>119.1016</v>
      </c>
      <c r="L49" s="42">
        <f t="shared" si="4"/>
        <v>126.247696</v>
      </c>
      <c r="M49" s="42">
        <f t="shared" si="4"/>
        <v>133.82255776000002</v>
      </c>
      <c r="N49" s="42">
        <f t="shared" si="4"/>
        <v>141.85191122560002</v>
      </c>
      <c r="O49" s="42">
        <f t="shared" si="4"/>
        <v>150.36302589913603</v>
      </c>
    </row>
    <row r="50" spans="3:15" s="13" customFormat="1" x14ac:dyDescent="0.2">
      <c r="D50" s="13" t="s">
        <v>5</v>
      </c>
      <c r="I50" s="51">
        <f>H7</f>
        <v>0.06</v>
      </c>
      <c r="J50" s="51">
        <f>I50</f>
        <v>0.06</v>
      </c>
      <c r="K50" s="51">
        <f t="shared" ref="K50:O50" si="5">J50</f>
        <v>0.06</v>
      </c>
      <c r="L50" s="51">
        <f t="shared" si="5"/>
        <v>0.06</v>
      </c>
      <c r="M50" s="51">
        <f t="shared" si="5"/>
        <v>0.06</v>
      </c>
      <c r="N50" s="51">
        <f t="shared" si="5"/>
        <v>0.06</v>
      </c>
      <c r="O50" s="51">
        <f t="shared" si="5"/>
        <v>0.06</v>
      </c>
    </row>
    <row r="52" spans="3:15" x14ac:dyDescent="0.2">
      <c r="C52" s="14" t="s">
        <v>9</v>
      </c>
      <c r="H52" s="39">
        <f>-H9</f>
        <v>-25</v>
      </c>
      <c r="I52" s="39">
        <f>H52</f>
        <v>-25</v>
      </c>
      <c r="J52" s="39">
        <f t="shared" ref="J52:O52" si="6">I52</f>
        <v>-25</v>
      </c>
      <c r="K52" s="39">
        <f t="shared" si="6"/>
        <v>-25</v>
      </c>
      <c r="L52" s="39">
        <f t="shared" si="6"/>
        <v>-25</v>
      </c>
      <c r="M52" s="39">
        <f t="shared" si="6"/>
        <v>-25</v>
      </c>
      <c r="N52" s="39">
        <f t="shared" si="6"/>
        <v>-25</v>
      </c>
      <c r="O52" s="39">
        <f t="shared" si="6"/>
        <v>-25</v>
      </c>
    </row>
    <row r="53" spans="3:15" x14ac:dyDescent="0.2">
      <c r="C53" s="12" t="s">
        <v>10</v>
      </c>
      <c r="D53" s="12"/>
      <c r="E53" s="12"/>
      <c r="F53" s="12"/>
      <c r="G53" s="12"/>
      <c r="H53" s="42">
        <f>H49+H52</f>
        <v>75</v>
      </c>
      <c r="I53" s="42">
        <f t="shared" ref="I53:O53" si="7">I49+I52</f>
        <v>81</v>
      </c>
      <c r="J53" s="42">
        <f t="shared" si="7"/>
        <v>87.36</v>
      </c>
      <c r="K53" s="42">
        <f t="shared" si="7"/>
        <v>94.101600000000005</v>
      </c>
      <c r="L53" s="42">
        <f t="shared" si="7"/>
        <v>101.247696</v>
      </c>
      <c r="M53" s="42">
        <f t="shared" si="7"/>
        <v>108.82255776000002</v>
      </c>
      <c r="N53" s="42">
        <f t="shared" si="7"/>
        <v>116.85191122560002</v>
      </c>
      <c r="O53" s="42">
        <f t="shared" si="7"/>
        <v>125.36302589913603</v>
      </c>
    </row>
    <row r="55" spans="3:15" x14ac:dyDescent="0.2">
      <c r="C55" s="15" t="s">
        <v>8</v>
      </c>
      <c r="D55" s="16"/>
      <c r="E55" s="16"/>
      <c r="F55" s="16"/>
      <c r="G55" s="16"/>
      <c r="H55" s="16"/>
      <c r="I55" s="40">
        <f>I86</f>
        <v>-36</v>
      </c>
      <c r="J55" s="40">
        <f t="shared" ref="J55:O55" si="8">J86</f>
        <v>-35.1</v>
      </c>
      <c r="K55" s="40">
        <f t="shared" si="8"/>
        <v>-33.996719999999996</v>
      </c>
      <c r="L55" s="40">
        <f t="shared" si="8"/>
        <v>-32.673783360000002</v>
      </c>
      <c r="M55" s="40">
        <f t="shared" si="8"/>
        <v>-31.11371380608</v>
      </c>
      <c r="N55" s="40">
        <f t="shared" si="8"/>
        <v>-29.297866175370238</v>
      </c>
      <c r="O55" s="40">
        <f t="shared" si="8"/>
        <v>-27.206352913963805</v>
      </c>
    </row>
    <row r="56" spans="3:15" x14ac:dyDescent="0.2">
      <c r="C56" s="1" t="s">
        <v>11</v>
      </c>
      <c r="H56" s="39"/>
      <c r="I56" s="39">
        <f t="shared" ref="I56:O56" si="9">I55+I53</f>
        <v>45</v>
      </c>
      <c r="J56" s="39">
        <f t="shared" si="9"/>
        <v>52.26</v>
      </c>
      <c r="K56" s="39">
        <f t="shared" si="9"/>
        <v>60.104880000000009</v>
      </c>
      <c r="L56" s="39">
        <f t="shared" si="9"/>
        <v>68.573912640000003</v>
      </c>
      <c r="M56" s="39">
        <f t="shared" si="9"/>
        <v>77.708843953920024</v>
      </c>
      <c r="N56" s="39">
        <f t="shared" si="9"/>
        <v>87.554045050229774</v>
      </c>
      <c r="O56" s="39">
        <f t="shared" si="9"/>
        <v>98.156672985172236</v>
      </c>
    </row>
    <row r="58" spans="3:15" x14ac:dyDescent="0.2">
      <c r="C58" s="14" t="s">
        <v>12</v>
      </c>
      <c r="H58" s="39"/>
      <c r="I58" s="39">
        <f t="shared" ref="I58:O58" si="10">-$H$11*I56</f>
        <v>-13.5</v>
      </c>
      <c r="J58" s="39">
        <f t="shared" si="10"/>
        <v>-15.677999999999999</v>
      </c>
      <c r="K58" s="39">
        <f t="shared" si="10"/>
        <v>-18.031464000000003</v>
      </c>
      <c r="L58" s="39">
        <f t="shared" si="10"/>
        <v>-20.572173792000001</v>
      </c>
      <c r="M58" s="39">
        <f t="shared" si="10"/>
        <v>-23.312653186176007</v>
      </c>
      <c r="N58" s="39">
        <f t="shared" si="10"/>
        <v>-26.26621351506893</v>
      </c>
      <c r="O58" s="39">
        <f t="shared" si="10"/>
        <v>-29.447001895551669</v>
      </c>
    </row>
    <row r="59" spans="3:15" s="2" customFormat="1" x14ac:dyDescent="0.2">
      <c r="C59" s="12" t="s">
        <v>13</v>
      </c>
      <c r="D59" s="12"/>
      <c r="E59" s="12"/>
      <c r="F59" s="12"/>
      <c r="G59" s="12"/>
      <c r="H59" s="42"/>
      <c r="I59" s="42">
        <f t="shared" ref="I59:O59" si="11">I56+I58</f>
        <v>31.5</v>
      </c>
      <c r="J59" s="42">
        <f t="shared" si="11"/>
        <v>36.582000000000001</v>
      </c>
      <c r="K59" s="42">
        <f t="shared" si="11"/>
        <v>42.073416000000009</v>
      </c>
      <c r="L59" s="42">
        <f t="shared" si="11"/>
        <v>48.001738848000002</v>
      </c>
      <c r="M59" s="42">
        <f t="shared" si="11"/>
        <v>54.396190767744017</v>
      </c>
      <c r="N59" s="42">
        <f t="shared" si="11"/>
        <v>61.287831535160848</v>
      </c>
      <c r="O59" s="42">
        <f t="shared" si="11"/>
        <v>68.709671089620571</v>
      </c>
    </row>
    <row r="61" spans="3:15" x14ac:dyDescent="0.2">
      <c r="C61" s="15" t="s">
        <v>14</v>
      </c>
      <c r="D61" s="16"/>
      <c r="E61" s="16"/>
      <c r="F61" s="16"/>
      <c r="G61" s="16"/>
      <c r="H61" s="40"/>
      <c r="I61" s="40">
        <f t="shared" ref="I61:O61" si="12">-I52</f>
        <v>25</v>
      </c>
      <c r="J61" s="40">
        <f t="shared" si="12"/>
        <v>25</v>
      </c>
      <c r="K61" s="40">
        <f t="shared" si="12"/>
        <v>25</v>
      </c>
      <c r="L61" s="40">
        <f t="shared" si="12"/>
        <v>25</v>
      </c>
      <c r="M61" s="40">
        <f t="shared" si="12"/>
        <v>25</v>
      </c>
      <c r="N61" s="40">
        <f t="shared" si="12"/>
        <v>25</v>
      </c>
      <c r="O61" s="40">
        <f t="shared" si="12"/>
        <v>25</v>
      </c>
    </row>
    <row r="62" spans="3:15" x14ac:dyDescent="0.2">
      <c r="C62" s="17" t="s">
        <v>16</v>
      </c>
      <c r="D62" s="18"/>
      <c r="E62" s="18"/>
      <c r="F62" s="18"/>
      <c r="G62" s="18"/>
      <c r="H62" s="43"/>
      <c r="I62" s="43">
        <f t="shared" ref="I62:O62" si="13">-$H$10</f>
        <v>-4</v>
      </c>
      <c r="J62" s="43">
        <f t="shared" si="13"/>
        <v>-4</v>
      </c>
      <c r="K62" s="43">
        <f t="shared" si="13"/>
        <v>-4</v>
      </c>
      <c r="L62" s="43">
        <f t="shared" si="13"/>
        <v>-4</v>
      </c>
      <c r="M62" s="43">
        <f t="shared" si="13"/>
        <v>-4</v>
      </c>
      <c r="N62" s="43">
        <f t="shared" si="13"/>
        <v>-4</v>
      </c>
      <c r="O62" s="43">
        <f t="shared" si="13"/>
        <v>-4</v>
      </c>
    </row>
    <row r="63" spans="3:15" x14ac:dyDescent="0.2">
      <c r="C63" s="19" t="s">
        <v>15</v>
      </c>
      <c r="D63" s="20"/>
      <c r="E63" s="20"/>
      <c r="F63" s="20"/>
      <c r="G63" s="20"/>
      <c r="H63" s="44"/>
      <c r="I63" s="44">
        <f t="shared" ref="I63:O63" si="14">-$H$8</f>
        <v>-30</v>
      </c>
      <c r="J63" s="44">
        <f t="shared" si="14"/>
        <v>-30</v>
      </c>
      <c r="K63" s="44">
        <f t="shared" si="14"/>
        <v>-30</v>
      </c>
      <c r="L63" s="44">
        <f t="shared" si="14"/>
        <v>-30</v>
      </c>
      <c r="M63" s="44">
        <f t="shared" si="14"/>
        <v>-30</v>
      </c>
      <c r="N63" s="44">
        <f t="shared" si="14"/>
        <v>-30</v>
      </c>
      <c r="O63" s="44">
        <f t="shared" si="14"/>
        <v>-30</v>
      </c>
    </row>
    <row r="64" spans="3:15" x14ac:dyDescent="0.2">
      <c r="C64" s="12" t="s">
        <v>17</v>
      </c>
      <c r="D64" s="12"/>
      <c r="E64" s="12"/>
      <c r="F64" s="12"/>
      <c r="G64" s="12"/>
      <c r="H64" s="42"/>
      <c r="I64" s="42">
        <f t="shared" ref="I64:O64" si="15">SUM(I61:I63,I59)</f>
        <v>22.5</v>
      </c>
      <c r="J64" s="42">
        <f t="shared" si="15"/>
        <v>27.582000000000001</v>
      </c>
      <c r="K64" s="42">
        <f t="shared" si="15"/>
        <v>33.073416000000009</v>
      </c>
      <c r="L64" s="42">
        <f t="shared" si="15"/>
        <v>39.001738848000002</v>
      </c>
      <c r="M64" s="42">
        <f t="shared" si="15"/>
        <v>45.396190767744017</v>
      </c>
      <c r="N64" s="42">
        <f t="shared" si="15"/>
        <v>52.287831535160848</v>
      </c>
      <c r="O64" s="42">
        <f t="shared" si="15"/>
        <v>59.709671089620571</v>
      </c>
    </row>
    <row r="67" spans="1:25" x14ac:dyDescent="0.2">
      <c r="A67" s="5" t="s">
        <v>1</v>
      </c>
      <c r="B67" s="7" t="s">
        <v>40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B68" s="13" t="s">
        <v>20</v>
      </c>
    </row>
    <row r="70" spans="1:25" ht="15" x14ac:dyDescent="0.35">
      <c r="H70" s="9" t="str">
        <f>H$47</f>
        <v>Close</v>
      </c>
      <c r="I70" s="9" t="str">
        <f t="shared" ref="I70:O70" si="16">I$47</f>
        <v>Year 1</v>
      </c>
      <c r="J70" s="9" t="str">
        <f t="shared" si="16"/>
        <v>Year 2</v>
      </c>
      <c r="K70" s="9" t="str">
        <f t="shared" si="16"/>
        <v>Year 3</v>
      </c>
      <c r="L70" s="9" t="str">
        <f t="shared" si="16"/>
        <v>Year 4</v>
      </c>
      <c r="M70" s="9" t="str">
        <f t="shared" si="16"/>
        <v>Year 5</v>
      </c>
      <c r="N70" s="9" t="str">
        <f t="shared" si="16"/>
        <v>Year 6</v>
      </c>
      <c r="O70" s="9" t="str">
        <f t="shared" si="16"/>
        <v>Year 7</v>
      </c>
    </row>
    <row r="71" spans="1:25" x14ac:dyDescent="0.2">
      <c r="C71" s="25" t="s">
        <v>23</v>
      </c>
    </row>
    <row r="72" spans="1:25" x14ac:dyDescent="0.2">
      <c r="C72" s="16" t="s">
        <v>41</v>
      </c>
      <c r="D72" s="16"/>
      <c r="E72" s="16"/>
      <c r="F72" s="16"/>
      <c r="G72" s="16"/>
      <c r="H72" s="40"/>
      <c r="I72" s="40">
        <f>H75</f>
        <v>300</v>
      </c>
      <c r="J72" s="40">
        <f t="shared" ref="J72:O72" si="17">I75</f>
        <v>277.5</v>
      </c>
      <c r="K72" s="40">
        <f t="shared" si="17"/>
        <v>249.91800000000001</v>
      </c>
      <c r="L72" s="40">
        <f t="shared" si="17"/>
        <v>216.844584</v>
      </c>
      <c r="M72" s="40">
        <f t="shared" si="17"/>
        <v>177.842845152</v>
      </c>
      <c r="N72" s="40">
        <f t="shared" si="17"/>
        <v>132.44665438425596</v>
      </c>
      <c r="O72" s="40">
        <f t="shared" si="17"/>
        <v>80.158822849095117</v>
      </c>
    </row>
    <row r="73" spans="1:25" x14ac:dyDescent="0.2">
      <c r="C73" s="17" t="s">
        <v>42</v>
      </c>
      <c r="D73" s="18"/>
      <c r="E73" s="18"/>
      <c r="F73" s="18"/>
      <c r="G73" s="18"/>
      <c r="H73" s="18"/>
      <c r="I73" s="43">
        <f>-MAX(0,MIN(I72,$H$75*$H$20))</f>
        <v>-3</v>
      </c>
      <c r="J73" s="43">
        <f t="shared" ref="J73:O73" si="18">-MAX(0,MIN(J72,$H$75*$H$20))</f>
        <v>-3</v>
      </c>
      <c r="K73" s="43">
        <f t="shared" si="18"/>
        <v>-3</v>
      </c>
      <c r="L73" s="43">
        <f t="shared" si="18"/>
        <v>-3</v>
      </c>
      <c r="M73" s="43">
        <f t="shared" si="18"/>
        <v>-3</v>
      </c>
      <c r="N73" s="43">
        <f t="shared" si="18"/>
        <v>-3</v>
      </c>
      <c r="O73" s="43">
        <f t="shared" si="18"/>
        <v>-3</v>
      </c>
    </row>
    <row r="74" spans="1:25" x14ac:dyDescent="0.2">
      <c r="C74" s="19" t="s">
        <v>43</v>
      </c>
      <c r="D74" s="20"/>
      <c r="E74" s="20"/>
      <c r="F74" s="20"/>
      <c r="G74" s="20"/>
      <c r="H74" s="20"/>
      <c r="I74" s="44">
        <f>-MAX(0,MIN(SUM(I73,I64),SUM(I72:I73)))</f>
        <v>-19.5</v>
      </c>
      <c r="J74" s="44">
        <f t="shared" ref="J74:O74" si="19">-MAX(0,MIN(SUM(J73,J64),SUM(J72:J73)))</f>
        <v>-24.582000000000001</v>
      </c>
      <c r="K74" s="44">
        <f t="shared" si="19"/>
        <v>-30.073416000000009</v>
      </c>
      <c r="L74" s="44">
        <f t="shared" si="19"/>
        <v>-36.001738848000002</v>
      </c>
      <c r="M74" s="44">
        <f t="shared" si="19"/>
        <v>-42.396190767744017</v>
      </c>
      <c r="N74" s="44">
        <f t="shared" si="19"/>
        <v>-49.287831535160848</v>
      </c>
      <c r="O74" s="44">
        <f t="shared" si="19"/>
        <v>-56.709671089620571</v>
      </c>
    </row>
    <row r="75" spans="1:25" s="31" customFormat="1" x14ac:dyDescent="0.2">
      <c r="C75" s="32" t="s">
        <v>44</v>
      </c>
      <c r="D75" s="32"/>
      <c r="E75" s="32"/>
      <c r="F75" s="32"/>
      <c r="G75" s="32"/>
      <c r="H75" s="52">
        <f>H31</f>
        <v>300</v>
      </c>
      <c r="I75" s="52">
        <f>SUM(I72:I74)</f>
        <v>277.5</v>
      </c>
      <c r="J75" s="52">
        <f t="shared" ref="J75:O75" si="20">SUM(J72:J74)</f>
        <v>249.91800000000001</v>
      </c>
      <c r="K75" s="52">
        <f t="shared" si="20"/>
        <v>216.844584</v>
      </c>
      <c r="L75" s="52">
        <f t="shared" si="20"/>
        <v>177.842845152</v>
      </c>
      <c r="M75" s="52">
        <f t="shared" si="20"/>
        <v>132.44665438425596</v>
      </c>
      <c r="N75" s="52">
        <f t="shared" si="20"/>
        <v>80.158822849095117</v>
      </c>
      <c r="O75" s="52">
        <f t="shared" si="20"/>
        <v>20.449151759474546</v>
      </c>
    </row>
    <row r="76" spans="1:25" x14ac:dyDescent="0.2">
      <c r="C76" s="13" t="s">
        <v>45</v>
      </c>
      <c r="I76" s="55">
        <f>-I72*$H$19</f>
        <v>-12</v>
      </c>
      <c r="J76" s="55">
        <f t="shared" ref="J76:O76" si="21">-J72*$H$19</f>
        <v>-11.1</v>
      </c>
      <c r="K76" s="55">
        <f t="shared" si="21"/>
        <v>-9.9967199999999998</v>
      </c>
      <c r="L76" s="55">
        <f t="shared" si="21"/>
        <v>-8.6737833599999998</v>
      </c>
      <c r="M76" s="55">
        <f t="shared" si="21"/>
        <v>-7.1137138060799998</v>
      </c>
      <c r="N76" s="55">
        <f t="shared" si="21"/>
        <v>-5.2978661753702383</v>
      </c>
      <c r="O76" s="55">
        <f t="shared" si="21"/>
        <v>-3.206352913963805</v>
      </c>
    </row>
    <row r="78" spans="1:25" x14ac:dyDescent="0.2">
      <c r="C78" s="25" t="s">
        <v>32</v>
      </c>
      <c r="I78" s="39"/>
    </row>
    <row r="79" spans="1:25" x14ac:dyDescent="0.2">
      <c r="C79" s="16" t="s">
        <v>41</v>
      </c>
      <c r="D79" s="16"/>
      <c r="E79" s="16"/>
      <c r="F79" s="16"/>
      <c r="G79" s="16"/>
      <c r="H79" s="40"/>
      <c r="I79" s="40">
        <f>H82</f>
        <v>300</v>
      </c>
      <c r="J79" s="40">
        <f t="shared" ref="J79:O79" si="22">I82</f>
        <v>300</v>
      </c>
      <c r="K79" s="40">
        <f t="shared" si="22"/>
        <v>300</v>
      </c>
      <c r="L79" s="40">
        <f t="shared" si="22"/>
        <v>300</v>
      </c>
      <c r="M79" s="40">
        <f t="shared" si="22"/>
        <v>300</v>
      </c>
      <c r="N79" s="40">
        <f t="shared" si="22"/>
        <v>300</v>
      </c>
      <c r="O79" s="40">
        <f t="shared" si="22"/>
        <v>300</v>
      </c>
    </row>
    <row r="80" spans="1:25" x14ac:dyDescent="0.2">
      <c r="C80" s="17" t="s">
        <v>42</v>
      </c>
      <c r="D80" s="18"/>
      <c r="E80" s="18"/>
      <c r="F80" s="18"/>
      <c r="G80" s="18"/>
      <c r="H80" s="18"/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25" x14ac:dyDescent="0.2">
      <c r="C81" s="19" t="s">
        <v>43</v>
      </c>
      <c r="D81" s="20"/>
      <c r="E81" s="20"/>
      <c r="F81" s="20"/>
      <c r="G81" s="20"/>
      <c r="H81" s="20"/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</row>
    <row r="82" spans="1:25" s="31" customFormat="1" x14ac:dyDescent="0.2">
      <c r="C82" s="32" t="s">
        <v>44</v>
      </c>
      <c r="D82" s="32"/>
      <c r="E82" s="32"/>
      <c r="F82" s="32"/>
      <c r="G82" s="32"/>
      <c r="H82" s="52">
        <f>H32</f>
        <v>300</v>
      </c>
      <c r="I82" s="52">
        <f>SUM(I79:I81)</f>
        <v>300</v>
      </c>
      <c r="J82" s="52">
        <f t="shared" ref="J82:O82" si="23">SUM(J79:J81)</f>
        <v>300</v>
      </c>
      <c r="K82" s="52">
        <f t="shared" si="23"/>
        <v>300</v>
      </c>
      <c r="L82" s="52">
        <f t="shared" si="23"/>
        <v>300</v>
      </c>
      <c r="M82" s="52">
        <f t="shared" si="23"/>
        <v>300</v>
      </c>
      <c r="N82" s="52">
        <f t="shared" si="23"/>
        <v>300</v>
      </c>
      <c r="O82" s="52">
        <f t="shared" si="23"/>
        <v>300</v>
      </c>
    </row>
    <row r="83" spans="1:25" x14ac:dyDescent="0.2">
      <c r="C83" s="13" t="s">
        <v>45</v>
      </c>
      <c r="I83" s="55">
        <f>-I79*$H$24</f>
        <v>-24</v>
      </c>
      <c r="J83" s="55">
        <f t="shared" ref="J83:O83" si="24">-J79*$H$24</f>
        <v>-24</v>
      </c>
      <c r="K83" s="55">
        <f t="shared" si="24"/>
        <v>-24</v>
      </c>
      <c r="L83" s="55">
        <f t="shared" si="24"/>
        <v>-24</v>
      </c>
      <c r="M83" s="55">
        <f t="shared" si="24"/>
        <v>-24</v>
      </c>
      <c r="N83" s="55">
        <f t="shared" si="24"/>
        <v>-24</v>
      </c>
      <c r="O83" s="55">
        <f t="shared" si="24"/>
        <v>-24</v>
      </c>
    </row>
    <row r="85" spans="1:25" x14ac:dyDescent="0.2">
      <c r="C85" s="68" t="s">
        <v>54</v>
      </c>
      <c r="D85" s="68"/>
      <c r="E85" s="68"/>
      <c r="F85" s="68"/>
      <c r="G85" s="68"/>
      <c r="H85" s="70">
        <f>H82+H75</f>
        <v>600</v>
      </c>
      <c r="I85" s="70">
        <f t="shared" ref="I85:O85" si="25">I82+I75</f>
        <v>577.5</v>
      </c>
      <c r="J85" s="70">
        <f t="shared" si="25"/>
        <v>549.91800000000001</v>
      </c>
      <c r="K85" s="70">
        <f t="shared" si="25"/>
        <v>516.84458399999994</v>
      </c>
      <c r="L85" s="70">
        <f t="shared" si="25"/>
        <v>477.842845152</v>
      </c>
      <c r="M85" s="70">
        <f t="shared" si="25"/>
        <v>432.44665438425596</v>
      </c>
      <c r="N85" s="70">
        <f t="shared" si="25"/>
        <v>380.15882284909515</v>
      </c>
      <c r="O85" s="70">
        <f t="shared" si="25"/>
        <v>320.44915175947455</v>
      </c>
    </row>
    <row r="86" spans="1:25" x14ac:dyDescent="0.2">
      <c r="C86" s="1" t="s">
        <v>55</v>
      </c>
      <c r="I86" s="39">
        <f>I76+I83</f>
        <v>-36</v>
      </c>
      <c r="J86" s="39">
        <f t="shared" ref="J86:O86" si="26">J76+J83</f>
        <v>-35.1</v>
      </c>
      <c r="K86" s="39">
        <f t="shared" si="26"/>
        <v>-33.996719999999996</v>
      </c>
      <c r="L86" s="39">
        <f t="shared" si="26"/>
        <v>-32.673783360000002</v>
      </c>
      <c r="M86" s="39">
        <f t="shared" si="26"/>
        <v>-31.11371380608</v>
      </c>
      <c r="N86" s="39">
        <f t="shared" si="26"/>
        <v>-29.297866175370238</v>
      </c>
      <c r="O86" s="39">
        <f t="shared" si="26"/>
        <v>-27.206352913963805</v>
      </c>
    </row>
    <row r="88" spans="1:25" x14ac:dyDescent="0.2">
      <c r="A88" s="5" t="s">
        <v>1</v>
      </c>
      <c r="B88" s="7" t="s">
        <v>46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B89" s="13" t="s">
        <v>20</v>
      </c>
    </row>
    <row r="90" spans="1:25" s="31" customFormat="1" ht="15" x14ac:dyDescent="0.35">
      <c r="H90" s="34"/>
      <c r="I90" s="34"/>
      <c r="J90" s="34"/>
      <c r="K90" s="34"/>
      <c r="L90" s="34"/>
      <c r="M90" s="34"/>
      <c r="N90" s="34"/>
      <c r="O90" s="34"/>
    </row>
    <row r="91" spans="1:25" ht="15" x14ac:dyDescent="0.35">
      <c r="H91" s="9" t="str">
        <f>H$47</f>
        <v>Close</v>
      </c>
      <c r="I91" s="9" t="str">
        <f t="shared" ref="I91:O91" si="27">I$47</f>
        <v>Year 1</v>
      </c>
      <c r="J91" s="9" t="str">
        <f t="shared" si="27"/>
        <v>Year 2</v>
      </c>
      <c r="K91" s="9" t="str">
        <f t="shared" si="27"/>
        <v>Year 3</v>
      </c>
      <c r="L91" s="9" t="str">
        <f t="shared" si="27"/>
        <v>Year 4</v>
      </c>
      <c r="M91" s="9" t="str">
        <f t="shared" si="27"/>
        <v>Year 5</v>
      </c>
      <c r="N91" s="9" t="str">
        <f t="shared" si="27"/>
        <v>Year 6</v>
      </c>
      <c r="O91" s="9" t="str">
        <f t="shared" si="27"/>
        <v>Year 7</v>
      </c>
    </row>
    <row r="92" spans="1:25" ht="3" customHeight="1" x14ac:dyDescent="0.2"/>
    <row r="93" spans="1:25" s="2" customFormat="1" x14ac:dyDescent="0.2">
      <c r="B93" s="12" t="s">
        <v>18</v>
      </c>
      <c r="C93" s="12"/>
      <c r="D93" s="12"/>
      <c r="E93" s="12"/>
      <c r="F93" s="12"/>
      <c r="G93" s="12"/>
      <c r="H93" s="42">
        <f>H49</f>
        <v>100</v>
      </c>
      <c r="I93" s="42">
        <f t="shared" ref="I93:O93" si="28">I49</f>
        <v>106</v>
      </c>
      <c r="J93" s="42">
        <f t="shared" si="28"/>
        <v>112.36</v>
      </c>
      <c r="K93" s="42">
        <f t="shared" si="28"/>
        <v>119.1016</v>
      </c>
      <c r="L93" s="42">
        <f t="shared" si="28"/>
        <v>126.247696</v>
      </c>
      <c r="M93" s="42">
        <f t="shared" si="28"/>
        <v>133.82255776000002</v>
      </c>
      <c r="N93" s="42">
        <f t="shared" si="28"/>
        <v>141.85191122560002</v>
      </c>
      <c r="O93" s="42">
        <f t="shared" si="28"/>
        <v>150.36302589913603</v>
      </c>
    </row>
    <row r="95" spans="1:25" x14ac:dyDescent="0.2">
      <c r="C95" s="2" t="s">
        <v>47</v>
      </c>
    </row>
    <row r="96" spans="1:25" x14ac:dyDescent="0.2">
      <c r="C96" s="13" t="s">
        <v>48</v>
      </c>
    </row>
    <row r="97" spans="3:15" x14ac:dyDescent="0.2">
      <c r="E97" s="23">
        <f t="shared" ref="E97:E98" si="29">E98-0.5</f>
        <v>7.5</v>
      </c>
      <c r="F97" s="36"/>
      <c r="G97" s="16"/>
      <c r="H97" s="16"/>
      <c r="I97" s="40">
        <f>I$93*$E97</f>
        <v>795</v>
      </c>
      <c r="J97" s="40">
        <f t="shared" ref="J97:O103" si="30">J$93*$E97</f>
        <v>842.7</v>
      </c>
      <c r="K97" s="40">
        <f t="shared" si="30"/>
        <v>893.26200000000006</v>
      </c>
      <c r="L97" s="40">
        <f t="shared" si="30"/>
        <v>946.85772000000009</v>
      </c>
      <c r="M97" s="40">
        <f t="shared" si="30"/>
        <v>1003.6691832000001</v>
      </c>
      <c r="N97" s="40">
        <f t="shared" si="30"/>
        <v>1063.8893341920002</v>
      </c>
      <c r="O97" s="40">
        <f t="shared" si="30"/>
        <v>1127.7226942435202</v>
      </c>
    </row>
    <row r="98" spans="3:15" x14ac:dyDescent="0.2">
      <c r="E98" s="23">
        <f t="shared" si="29"/>
        <v>8</v>
      </c>
      <c r="F98" s="37"/>
      <c r="G98" s="18"/>
      <c r="H98" s="18"/>
      <c r="I98" s="43">
        <f t="shared" ref="I98:I103" si="31">I$93*$E98</f>
        <v>848</v>
      </c>
      <c r="J98" s="43">
        <f t="shared" si="30"/>
        <v>898.88</v>
      </c>
      <c r="K98" s="43">
        <f t="shared" si="30"/>
        <v>952.81280000000004</v>
      </c>
      <c r="L98" s="43">
        <f t="shared" si="30"/>
        <v>1009.981568</v>
      </c>
      <c r="M98" s="43">
        <f t="shared" si="30"/>
        <v>1070.5804620800002</v>
      </c>
      <c r="N98" s="43">
        <f t="shared" si="30"/>
        <v>1134.8152898048002</v>
      </c>
      <c r="O98" s="43">
        <f t="shared" si="30"/>
        <v>1202.9042071930883</v>
      </c>
    </row>
    <row r="99" spans="3:15" x14ac:dyDescent="0.2">
      <c r="E99" s="23">
        <f>E100-0.5</f>
        <v>8.5</v>
      </c>
      <c r="F99" s="38"/>
      <c r="G99" s="20"/>
      <c r="H99" s="20"/>
      <c r="I99" s="44">
        <f t="shared" si="31"/>
        <v>901</v>
      </c>
      <c r="J99" s="44">
        <f t="shared" si="30"/>
        <v>955.06</v>
      </c>
      <c r="K99" s="44">
        <f t="shared" si="30"/>
        <v>1012.3636</v>
      </c>
      <c r="L99" s="44">
        <f t="shared" si="30"/>
        <v>1073.1054160000001</v>
      </c>
      <c r="M99" s="44">
        <f t="shared" si="30"/>
        <v>1137.4917409600002</v>
      </c>
      <c r="N99" s="44">
        <f t="shared" si="30"/>
        <v>1205.7412454176001</v>
      </c>
      <c r="O99" s="44">
        <f t="shared" si="30"/>
        <v>1278.0857201426563</v>
      </c>
    </row>
    <row r="100" spans="3:15" x14ac:dyDescent="0.2">
      <c r="E100" s="35">
        <f>H13</f>
        <v>9</v>
      </c>
      <c r="F100" s="33"/>
      <c r="G100" s="33"/>
      <c r="H100" s="33"/>
      <c r="I100" s="56">
        <f t="shared" si="31"/>
        <v>954</v>
      </c>
      <c r="J100" s="56">
        <f t="shared" si="30"/>
        <v>1011.24</v>
      </c>
      <c r="K100" s="56">
        <f t="shared" si="30"/>
        <v>1071.9144000000001</v>
      </c>
      <c r="L100" s="56">
        <f t="shared" si="30"/>
        <v>1136.2292640000001</v>
      </c>
      <c r="M100" s="56">
        <f t="shared" si="30"/>
        <v>1204.4030198400003</v>
      </c>
      <c r="N100" s="56">
        <f t="shared" si="30"/>
        <v>1276.6672010304001</v>
      </c>
      <c r="O100" s="56">
        <f t="shared" si="30"/>
        <v>1353.2672330922244</v>
      </c>
    </row>
    <row r="101" spans="3:15" x14ac:dyDescent="0.2">
      <c r="E101" s="23">
        <f>E100+0.5</f>
        <v>9.5</v>
      </c>
      <c r="F101" s="36"/>
      <c r="G101" s="16"/>
      <c r="H101" s="16"/>
      <c r="I101" s="57">
        <f t="shared" si="31"/>
        <v>1007</v>
      </c>
      <c r="J101" s="57">
        <f t="shared" si="30"/>
        <v>1067.42</v>
      </c>
      <c r="K101" s="57">
        <f t="shared" si="30"/>
        <v>1131.4652000000001</v>
      </c>
      <c r="L101" s="57">
        <f t="shared" si="30"/>
        <v>1199.353112</v>
      </c>
      <c r="M101" s="57">
        <f t="shared" si="30"/>
        <v>1271.3142987200001</v>
      </c>
      <c r="N101" s="57">
        <f t="shared" si="30"/>
        <v>1347.5931566432002</v>
      </c>
      <c r="O101" s="57">
        <f t="shared" si="30"/>
        <v>1428.4487460417922</v>
      </c>
    </row>
    <row r="102" spans="3:15" x14ac:dyDescent="0.2">
      <c r="E102" s="23">
        <f t="shared" ref="E102:E103" si="32">E101+0.5</f>
        <v>10</v>
      </c>
      <c r="F102" s="37"/>
      <c r="G102" s="18"/>
      <c r="H102" s="18"/>
      <c r="I102" s="43">
        <f t="shared" si="31"/>
        <v>1060</v>
      </c>
      <c r="J102" s="43">
        <f t="shared" si="30"/>
        <v>1123.5999999999999</v>
      </c>
      <c r="K102" s="43">
        <f t="shared" si="30"/>
        <v>1191.0160000000001</v>
      </c>
      <c r="L102" s="43">
        <f t="shared" si="30"/>
        <v>1262.47696</v>
      </c>
      <c r="M102" s="43">
        <f t="shared" si="30"/>
        <v>1338.2255776000002</v>
      </c>
      <c r="N102" s="43">
        <f t="shared" si="30"/>
        <v>1418.5191122560002</v>
      </c>
      <c r="O102" s="43">
        <f t="shared" si="30"/>
        <v>1503.6302589913603</v>
      </c>
    </row>
    <row r="103" spans="3:15" x14ac:dyDescent="0.2">
      <c r="E103" s="23">
        <f t="shared" si="32"/>
        <v>10.5</v>
      </c>
      <c r="F103" s="38"/>
      <c r="G103" s="20"/>
      <c r="H103" s="20"/>
      <c r="I103" s="44">
        <f t="shared" si="31"/>
        <v>1113</v>
      </c>
      <c r="J103" s="44">
        <f t="shared" si="30"/>
        <v>1179.78</v>
      </c>
      <c r="K103" s="44">
        <f t="shared" si="30"/>
        <v>1250.5668000000001</v>
      </c>
      <c r="L103" s="44">
        <f t="shared" si="30"/>
        <v>1325.6008080000001</v>
      </c>
      <c r="M103" s="44">
        <f t="shared" si="30"/>
        <v>1405.1368564800002</v>
      </c>
      <c r="N103" s="44">
        <f t="shared" si="30"/>
        <v>1489.4450678688002</v>
      </c>
      <c r="O103" s="44">
        <f t="shared" si="30"/>
        <v>1578.8117719409283</v>
      </c>
    </row>
    <row r="105" spans="3:15" x14ac:dyDescent="0.2">
      <c r="C105" s="2" t="s">
        <v>49</v>
      </c>
    </row>
    <row r="106" spans="3:15" x14ac:dyDescent="0.2">
      <c r="C106" s="13" t="s">
        <v>48</v>
      </c>
    </row>
    <row r="107" spans="3:15" x14ac:dyDescent="0.2">
      <c r="E107" s="23">
        <f>E97</f>
        <v>7.5</v>
      </c>
      <c r="F107" s="36"/>
      <c r="G107" s="16"/>
      <c r="H107" s="16"/>
      <c r="I107" s="40">
        <f>I97-I$85</f>
        <v>217.5</v>
      </c>
      <c r="J107" s="40">
        <f t="shared" ref="J107:O107" si="33">J97-J$85</f>
        <v>292.78200000000004</v>
      </c>
      <c r="K107" s="40">
        <f t="shared" si="33"/>
        <v>376.41741600000012</v>
      </c>
      <c r="L107" s="40">
        <f t="shared" si="33"/>
        <v>469.01487484800009</v>
      </c>
      <c r="M107" s="40">
        <f t="shared" si="33"/>
        <v>571.22252881574423</v>
      </c>
      <c r="N107" s="40">
        <f t="shared" si="33"/>
        <v>683.73051134290506</v>
      </c>
      <c r="O107" s="40">
        <f t="shared" si="33"/>
        <v>807.27354248404572</v>
      </c>
    </row>
    <row r="108" spans="3:15" x14ac:dyDescent="0.2">
      <c r="E108" s="23">
        <f t="shared" ref="E108:E113" si="34">E98</f>
        <v>8</v>
      </c>
      <c r="F108" s="37"/>
      <c r="G108" s="18"/>
      <c r="H108" s="18"/>
      <c r="I108" s="43">
        <f t="shared" ref="I108:O108" si="35">I98-I$85</f>
        <v>270.5</v>
      </c>
      <c r="J108" s="43">
        <f t="shared" si="35"/>
        <v>348.96199999999999</v>
      </c>
      <c r="K108" s="43">
        <f t="shared" si="35"/>
        <v>435.9682160000001</v>
      </c>
      <c r="L108" s="43">
        <f t="shared" si="35"/>
        <v>532.13872284800004</v>
      </c>
      <c r="M108" s="43">
        <f t="shared" si="35"/>
        <v>638.13380769574428</v>
      </c>
      <c r="N108" s="43">
        <f t="shared" si="35"/>
        <v>754.65646695570501</v>
      </c>
      <c r="O108" s="43">
        <f t="shared" si="35"/>
        <v>882.45505543361378</v>
      </c>
    </row>
    <row r="109" spans="3:15" x14ac:dyDescent="0.2">
      <c r="E109" s="23">
        <f t="shared" si="34"/>
        <v>8.5</v>
      </c>
      <c r="F109" s="38"/>
      <c r="G109" s="20"/>
      <c r="H109" s="20"/>
      <c r="I109" s="44">
        <f t="shared" ref="I109:O109" si="36">I99-I$85</f>
        <v>323.5</v>
      </c>
      <c r="J109" s="44">
        <f t="shared" si="36"/>
        <v>405.14199999999994</v>
      </c>
      <c r="K109" s="44">
        <f t="shared" si="36"/>
        <v>495.51901600000008</v>
      </c>
      <c r="L109" s="44">
        <f t="shared" si="36"/>
        <v>595.26257084800011</v>
      </c>
      <c r="M109" s="44">
        <f t="shared" si="36"/>
        <v>705.04508657574434</v>
      </c>
      <c r="N109" s="44">
        <f t="shared" si="36"/>
        <v>825.58242256850497</v>
      </c>
      <c r="O109" s="44">
        <f t="shared" si="36"/>
        <v>957.63656838318184</v>
      </c>
    </row>
    <row r="110" spans="3:15" x14ac:dyDescent="0.2">
      <c r="E110" s="35">
        <f t="shared" si="34"/>
        <v>9</v>
      </c>
      <c r="F110" s="33"/>
      <c r="G110" s="33"/>
      <c r="H110" s="33"/>
      <c r="I110" s="56">
        <f t="shared" ref="I110:O110" si="37">I100-I$85</f>
        <v>376.5</v>
      </c>
      <c r="J110" s="56">
        <f t="shared" si="37"/>
        <v>461.322</v>
      </c>
      <c r="K110" s="56">
        <f t="shared" si="37"/>
        <v>555.06981600000017</v>
      </c>
      <c r="L110" s="56">
        <f t="shared" si="37"/>
        <v>658.38641884800006</v>
      </c>
      <c r="M110" s="56">
        <f t="shared" si="37"/>
        <v>771.95636545574439</v>
      </c>
      <c r="N110" s="56">
        <f t="shared" si="37"/>
        <v>896.50837818130492</v>
      </c>
      <c r="O110" s="56">
        <f t="shared" si="37"/>
        <v>1032.8180813327499</v>
      </c>
    </row>
    <row r="111" spans="3:15" x14ac:dyDescent="0.2">
      <c r="E111" s="23">
        <f t="shared" si="34"/>
        <v>9.5</v>
      </c>
      <c r="F111" s="36"/>
      <c r="G111" s="16"/>
      <c r="H111" s="16"/>
      <c r="I111" s="57">
        <f t="shared" ref="I111:O111" si="38">I101-I$85</f>
        <v>429.5</v>
      </c>
      <c r="J111" s="57">
        <f t="shared" si="38"/>
        <v>517.50200000000007</v>
      </c>
      <c r="K111" s="57">
        <f t="shared" si="38"/>
        <v>614.62061600000015</v>
      </c>
      <c r="L111" s="57">
        <f t="shared" si="38"/>
        <v>721.51026684800001</v>
      </c>
      <c r="M111" s="57">
        <f t="shared" si="38"/>
        <v>838.86764433574422</v>
      </c>
      <c r="N111" s="57">
        <f t="shared" si="38"/>
        <v>967.4343337941051</v>
      </c>
      <c r="O111" s="57">
        <f t="shared" si="38"/>
        <v>1107.9995942823177</v>
      </c>
    </row>
    <row r="112" spans="3:15" x14ac:dyDescent="0.2">
      <c r="E112" s="23">
        <f t="shared" si="34"/>
        <v>10</v>
      </c>
      <c r="F112" s="37"/>
      <c r="G112" s="18"/>
      <c r="H112" s="18"/>
      <c r="I112" s="43">
        <f t="shared" ref="I112:O112" si="39">I102-I$85</f>
        <v>482.5</v>
      </c>
      <c r="J112" s="43">
        <f t="shared" si="39"/>
        <v>573.6819999999999</v>
      </c>
      <c r="K112" s="43">
        <f t="shared" si="39"/>
        <v>674.17141600000014</v>
      </c>
      <c r="L112" s="43">
        <f t="shared" si="39"/>
        <v>784.63411484799997</v>
      </c>
      <c r="M112" s="43">
        <f t="shared" si="39"/>
        <v>905.77892321574427</v>
      </c>
      <c r="N112" s="43">
        <f t="shared" si="39"/>
        <v>1038.3602894069049</v>
      </c>
      <c r="O112" s="43">
        <f t="shared" si="39"/>
        <v>1183.1811072318858</v>
      </c>
    </row>
    <row r="113" spans="3:15" x14ac:dyDescent="0.2">
      <c r="E113" s="23">
        <f t="shared" si="34"/>
        <v>10.5</v>
      </c>
      <c r="F113" s="38"/>
      <c r="G113" s="20"/>
      <c r="H113" s="20"/>
      <c r="I113" s="44">
        <f t="shared" ref="I113:O113" si="40">I103-I$85</f>
        <v>535.5</v>
      </c>
      <c r="J113" s="44">
        <f t="shared" si="40"/>
        <v>629.86199999999997</v>
      </c>
      <c r="K113" s="44">
        <f t="shared" si="40"/>
        <v>733.72221600000012</v>
      </c>
      <c r="L113" s="44">
        <f t="shared" si="40"/>
        <v>847.75796284800015</v>
      </c>
      <c r="M113" s="44">
        <f t="shared" si="40"/>
        <v>972.69020209574433</v>
      </c>
      <c r="N113" s="44">
        <f t="shared" si="40"/>
        <v>1109.2862450197049</v>
      </c>
      <c r="O113" s="44">
        <f t="shared" si="40"/>
        <v>1258.3626201814538</v>
      </c>
    </row>
    <row r="115" spans="3:15" x14ac:dyDescent="0.2">
      <c r="C115" s="2" t="s">
        <v>50</v>
      </c>
      <c r="G115" s="8" t="s">
        <v>53</v>
      </c>
    </row>
    <row r="116" spans="3:15" x14ac:dyDescent="0.2">
      <c r="C116" s="13" t="s">
        <v>48</v>
      </c>
      <c r="G116" s="58">
        <f>H33</f>
        <v>330</v>
      </c>
    </row>
    <row r="117" spans="3:15" x14ac:dyDescent="0.2">
      <c r="E117" s="23">
        <f>E107</f>
        <v>7.5</v>
      </c>
      <c r="F117" s="36"/>
      <c r="G117" s="16"/>
      <c r="H117" s="16"/>
      <c r="I117" s="59">
        <f>I107/$G$116</f>
        <v>0.65909090909090906</v>
      </c>
      <c r="J117" s="59">
        <f t="shared" ref="J117:O117" si="41">J107/$G$116</f>
        <v>0.88721818181818191</v>
      </c>
      <c r="K117" s="59">
        <f t="shared" si="41"/>
        <v>1.1406588363636367</v>
      </c>
      <c r="L117" s="59">
        <f t="shared" si="41"/>
        <v>1.4212571965090912</v>
      </c>
      <c r="M117" s="59">
        <f t="shared" si="41"/>
        <v>1.7309773600477099</v>
      </c>
      <c r="N117" s="59">
        <f t="shared" si="41"/>
        <v>2.0719106404330456</v>
      </c>
      <c r="O117" s="59">
        <f t="shared" si="41"/>
        <v>2.446283462072866</v>
      </c>
    </row>
    <row r="118" spans="3:15" x14ac:dyDescent="0.2">
      <c r="E118" s="23">
        <f t="shared" ref="E118:E123" si="42">E108</f>
        <v>8</v>
      </c>
      <c r="F118" s="37"/>
      <c r="G118" s="18"/>
      <c r="H118" s="18"/>
      <c r="I118" s="60">
        <f t="shared" ref="I118:O118" si="43">I108/$G$116</f>
        <v>0.8196969696969697</v>
      </c>
      <c r="J118" s="60">
        <f t="shared" si="43"/>
        <v>1.057460606060606</v>
      </c>
      <c r="K118" s="60">
        <f t="shared" si="43"/>
        <v>1.3211158060606063</v>
      </c>
      <c r="L118" s="60">
        <f t="shared" si="43"/>
        <v>1.612541584387879</v>
      </c>
      <c r="M118" s="60">
        <f t="shared" si="43"/>
        <v>1.9337388111992251</v>
      </c>
      <c r="N118" s="60">
        <f t="shared" si="43"/>
        <v>2.2868377786536516</v>
      </c>
      <c r="O118" s="60">
        <f t="shared" si="43"/>
        <v>2.6741062285867083</v>
      </c>
    </row>
    <row r="119" spans="3:15" x14ac:dyDescent="0.2">
      <c r="E119" s="23">
        <f t="shared" si="42"/>
        <v>8.5</v>
      </c>
      <c r="F119" s="38"/>
      <c r="G119" s="20"/>
      <c r="H119" s="20"/>
      <c r="I119" s="61">
        <f t="shared" ref="I119:O119" si="44">I109/$G$116</f>
        <v>0.98030303030303034</v>
      </c>
      <c r="J119" s="61">
        <f t="shared" si="44"/>
        <v>1.2277030303030301</v>
      </c>
      <c r="K119" s="61">
        <f t="shared" si="44"/>
        <v>1.5015727757575761</v>
      </c>
      <c r="L119" s="61">
        <f t="shared" si="44"/>
        <v>1.803825972266667</v>
      </c>
      <c r="M119" s="61">
        <f t="shared" si="44"/>
        <v>2.1365002623507405</v>
      </c>
      <c r="N119" s="61">
        <f t="shared" si="44"/>
        <v>2.5017649168742575</v>
      </c>
      <c r="O119" s="61">
        <f t="shared" si="44"/>
        <v>2.9019289951005511</v>
      </c>
    </row>
    <row r="120" spans="3:15" x14ac:dyDescent="0.2">
      <c r="E120" s="35">
        <f t="shared" si="42"/>
        <v>9</v>
      </c>
      <c r="F120" s="33"/>
      <c r="G120" s="33"/>
      <c r="H120" s="33"/>
      <c r="I120" s="62">
        <f t="shared" ref="I120:O120" si="45">I110/$G$116</f>
        <v>1.1409090909090909</v>
      </c>
      <c r="J120" s="62">
        <f t="shared" si="45"/>
        <v>1.3979454545454546</v>
      </c>
      <c r="K120" s="62">
        <f t="shared" si="45"/>
        <v>1.6820297454545461</v>
      </c>
      <c r="L120" s="62">
        <f t="shared" si="45"/>
        <v>1.9951103601454547</v>
      </c>
      <c r="M120" s="62">
        <f t="shared" si="45"/>
        <v>2.3392617135022555</v>
      </c>
      <c r="N120" s="62">
        <f t="shared" si="45"/>
        <v>2.7166920550948634</v>
      </c>
      <c r="O120" s="62">
        <f t="shared" si="45"/>
        <v>3.1297517616143935</v>
      </c>
    </row>
    <row r="121" spans="3:15" x14ac:dyDescent="0.2">
      <c r="E121" s="23">
        <f t="shared" si="42"/>
        <v>9.5</v>
      </c>
      <c r="F121" s="36"/>
      <c r="G121" s="16"/>
      <c r="H121" s="16"/>
      <c r="I121" s="63">
        <f t="shared" ref="I121:O121" si="46">I111/$G$116</f>
        <v>1.3015151515151515</v>
      </c>
      <c r="J121" s="63">
        <f t="shared" si="46"/>
        <v>1.5681878787878789</v>
      </c>
      <c r="K121" s="63">
        <f t="shared" si="46"/>
        <v>1.8624867151515156</v>
      </c>
      <c r="L121" s="63">
        <f t="shared" si="46"/>
        <v>2.1863947480242425</v>
      </c>
      <c r="M121" s="63">
        <f t="shared" si="46"/>
        <v>2.5420231646537705</v>
      </c>
      <c r="N121" s="63">
        <f t="shared" si="46"/>
        <v>2.9316191933154698</v>
      </c>
      <c r="O121" s="63">
        <f t="shared" si="46"/>
        <v>3.3575745281282354</v>
      </c>
    </row>
    <row r="122" spans="3:15" x14ac:dyDescent="0.2">
      <c r="E122" s="23">
        <f t="shared" si="42"/>
        <v>10</v>
      </c>
      <c r="F122" s="37"/>
      <c r="G122" s="18"/>
      <c r="H122" s="18"/>
      <c r="I122" s="60">
        <f t="shared" ref="I122:O122" si="47">I112/$G$116</f>
        <v>1.4621212121212122</v>
      </c>
      <c r="J122" s="60">
        <f t="shared" si="47"/>
        <v>1.7384303030303028</v>
      </c>
      <c r="K122" s="60">
        <f t="shared" si="47"/>
        <v>2.0429436848484852</v>
      </c>
      <c r="L122" s="60">
        <f t="shared" si="47"/>
        <v>2.3776791359030303</v>
      </c>
      <c r="M122" s="60">
        <f t="shared" si="47"/>
        <v>2.7447846158052855</v>
      </c>
      <c r="N122" s="60">
        <f t="shared" si="47"/>
        <v>3.1465463315360758</v>
      </c>
      <c r="O122" s="60">
        <f t="shared" si="47"/>
        <v>3.5853972946420782</v>
      </c>
    </row>
    <row r="123" spans="3:15" x14ac:dyDescent="0.2">
      <c r="E123" s="23">
        <f t="shared" si="42"/>
        <v>10.5</v>
      </c>
      <c r="F123" s="38"/>
      <c r="G123" s="20"/>
      <c r="H123" s="20"/>
      <c r="I123" s="61">
        <f t="shared" ref="I123:O123" si="48">I113/$G$116</f>
        <v>1.6227272727272728</v>
      </c>
      <c r="J123" s="61">
        <f t="shared" si="48"/>
        <v>1.9086727272727271</v>
      </c>
      <c r="K123" s="61">
        <f t="shared" si="48"/>
        <v>2.223400654545455</v>
      </c>
      <c r="L123" s="61">
        <f t="shared" si="48"/>
        <v>2.5689635237818185</v>
      </c>
      <c r="M123" s="61">
        <f t="shared" si="48"/>
        <v>2.947546066956801</v>
      </c>
      <c r="N123" s="61">
        <f t="shared" si="48"/>
        <v>3.3614734697566817</v>
      </c>
      <c r="O123" s="61">
        <f t="shared" si="48"/>
        <v>3.8132200611559206</v>
      </c>
    </row>
    <row r="125" spans="3:15" x14ac:dyDescent="0.2">
      <c r="C125" s="2" t="s">
        <v>51</v>
      </c>
    </row>
    <row r="126" spans="3:15" x14ac:dyDescent="0.2">
      <c r="C126" s="13" t="s">
        <v>48</v>
      </c>
    </row>
    <row r="127" spans="3:15" x14ac:dyDescent="0.2">
      <c r="E127" s="23">
        <f>E117</f>
        <v>7.5</v>
      </c>
      <c r="F127" s="36"/>
      <c r="G127" s="16"/>
      <c r="H127" s="16"/>
      <c r="I127" s="64">
        <f>I117^(1/I$46)-1</f>
        <v>-0.34090909090909094</v>
      </c>
      <c r="J127" s="64">
        <f t="shared" ref="J127:O127" si="49">J117^(1/J$46)-1</f>
        <v>-5.8077401365599468E-2</v>
      </c>
      <c r="K127" s="64">
        <f t="shared" si="49"/>
        <v>4.4845130583344384E-2</v>
      </c>
      <c r="L127" s="64">
        <f t="shared" si="49"/>
        <v>9.1863050026323334E-2</v>
      </c>
      <c r="M127" s="64">
        <f t="shared" si="49"/>
        <v>0.11598479509361659</v>
      </c>
      <c r="N127" s="64">
        <f t="shared" si="49"/>
        <v>0.12908985038451037</v>
      </c>
      <c r="O127" s="64">
        <f t="shared" si="49"/>
        <v>0.13632083164897613</v>
      </c>
    </row>
    <row r="128" spans="3:15" x14ac:dyDescent="0.2">
      <c r="E128" s="23">
        <f t="shared" ref="E128:E133" si="50">E118</f>
        <v>8</v>
      </c>
      <c r="F128" s="37"/>
      <c r="G128" s="18"/>
      <c r="H128" s="18"/>
      <c r="I128" s="65">
        <f t="shared" ref="I128:O128" si="51">I118^(1/I$46)-1</f>
        <v>-0.1803030303030303</v>
      </c>
      <c r="J128" s="65">
        <f t="shared" si="51"/>
        <v>2.832903589298974E-2</v>
      </c>
      <c r="K128" s="65">
        <f t="shared" si="51"/>
        <v>9.7270313354189897E-2</v>
      </c>
      <c r="L128" s="65">
        <f t="shared" si="51"/>
        <v>0.12688015496378435</v>
      </c>
      <c r="M128" s="65">
        <f t="shared" si="51"/>
        <v>0.14098402210124883</v>
      </c>
      <c r="N128" s="65">
        <f t="shared" si="51"/>
        <v>0.14781675425897611</v>
      </c>
      <c r="O128" s="65">
        <f t="shared" si="51"/>
        <v>0.15086802012570666</v>
      </c>
    </row>
    <row r="129" spans="5:15" x14ac:dyDescent="0.2">
      <c r="E129" s="23">
        <f t="shared" si="50"/>
        <v>8.5</v>
      </c>
      <c r="F129" s="38"/>
      <c r="G129" s="20"/>
      <c r="H129" s="20"/>
      <c r="I129" s="66">
        <f t="shared" ref="I129:O129" si="52">I119^(1/I$46)-1</f>
        <v>-1.9696969696969657E-2</v>
      </c>
      <c r="J129" s="66">
        <f t="shared" si="52"/>
        <v>0.10801761281264399</v>
      </c>
      <c r="K129" s="66">
        <f t="shared" si="52"/>
        <v>0.14511418698302614</v>
      </c>
      <c r="L129" s="66">
        <f t="shared" si="52"/>
        <v>0.15890719443090906</v>
      </c>
      <c r="M129" s="66">
        <f t="shared" si="52"/>
        <v>0.16396679210086451</v>
      </c>
      <c r="N129" s="66">
        <f t="shared" si="52"/>
        <v>0.1651300848401922</v>
      </c>
      <c r="O129" s="66">
        <f t="shared" si="52"/>
        <v>0.16438904743288218</v>
      </c>
    </row>
    <row r="130" spans="5:15" x14ac:dyDescent="0.2">
      <c r="E130" s="23">
        <f t="shared" si="50"/>
        <v>9</v>
      </c>
      <c r="F130" s="33"/>
      <c r="G130" s="33"/>
      <c r="H130" s="33"/>
      <c r="I130" s="67">
        <f t="shared" ref="I130:O130" si="53">I120^(1/I$46)-1</f>
        <v>0.14090909090909087</v>
      </c>
      <c r="J130" s="67">
        <f t="shared" si="53"/>
        <v>0.18234743394040254</v>
      </c>
      <c r="K130" s="67">
        <f t="shared" si="53"/>
        <v>0.18926295376934887</v>
      </c>
      <c r="L130" s="67">
        <f t="shared" si="53"/>
        <v>0.18847959835677996</v>
      </c>
      <c r="M130" s="67">
        <f t="shared" si="53"/>
        <v>0.1852658252166095</v>
      </c>
      <c r="N130" s="67">
        <f t="shared" si="53"/>
        <v>0.18124523268539172</v>
      </c>
      <c r="O130" s="67">
        <f t="shared" si="53"/>
        <v>0.17702890311519259</v>
      </c>
    </row>
    <row r="131" spans="5:15" x14ac:dyDescent="0.2">
      <c r="E131" s="23">
        <f t="shared" si="50"/>
        <v>9.5</v>
      </c>
      <c r="F131" s="36"/>
      <c r="G131" s="16"/>
      <c r="H131" s="16"/>
      <c r="I131" s="64">
        <f t="shared" ref="I131:O131" si="54">I121^(1/I$46)-1</f>
        <v>0.30151515151515151</v>
      </c>
      <c r="J131" s="64">
        <f t="shared" si="54"/>
        <v>0.25227308474944032</v>
      </c>
      <c r="K131" s="64">
        <f t="shared" si="54"/>
        <v>0.23035676414843009</v>
      </c>
      <c r="L131" s="64">
        <f t="shared" si="54"/>
        <v>0.21599599308651296</v>
      </c>
      <c r="M131" s="64">
        <f t="shared" si="54"/>
        <v>0.20513555826224295</v>
      </c>
      <c r="N131" s="64">
        <f t="shared" si="54"/>
        <v>0.19633073232971898</v>
      </c>
      <c r="O131" s="64">
        <f t="shared" si="54"/>
        <v>0.18890327415000163</v>
      </c>
    </row>
    <row r="132" spans="5:15" x14ac:dyDescent="0.2">
      <c r="E132" s="23">
        <f t="shared" si="50"/>
        <v>10</v>
      </c>
      <c r="F132" s="37"/>
      <c r="G132" s="18"/>
      <c r="H132" s="18"/>
      <c r="I132" s="65">
        <f t="shared" ref="I132:O132" si="55">I122^(1/I$46)-1</f>
        <v>0.46212121212121215</v>
      </c>
      <c r="J132" s="65">
        <f t="shared" si="55"/>
        <v>0.31849546947659357</v>
      </c>
      <c r="K132" s="65">
        <f t="shared" si="55"/>
        <v>0.26887487614022088</v>
      </c>
      <c r="L132" s="65">
        <f t="shared" si="55"/>
        <v>0.24176184601287165</v>
      </c>
      <c r="M132" s="65">
        <f t="shared" si="55"/>
        <v>0.22377521768021502</v>
      </c>
      <c r="N132" s="65">
        <f t="shared" si="55"/>
        <v>0.21052107585309399</v>
      </c>
      <c r="O132" s="65">
        <f t="shared" si="55"/>
        <v>0.20010601469392486</v>
      </c>
    </row>
    <row r="133" spans="5:15" x14ac:dyDescent="0.2">
      <c r="E133" s="23">
        <f t="shared" si="50"/>
        <v>10.5</v>
      </c>
      <c r="F133" s="38"/>
      <c r="G133" s="20"/>
      <c r="H133" s="20"/>
      <c r="I133" s="66">
        <f t="shared" ref="I133:O133" si="56">I123^(1/I$46)-1</f>
        <v>0.6227272727272728</v>
      </c>
      <c r="J133" s="66">
        <f t="shared" si="56"/>
        <v>0.38154722223770809</v>
      </c>
      <c r="K133" s="66">
        <f t="shared" si="56"/>
        <v>0.30518650995570029</v>
      </c>
      <c r="L133" s="66">
        <f t="shared" si="56"/>
        <v>0.26601684567684991</v>
      </c>
      <c r="M133" s="66">
        <f t="shared" si="56"/>
        <v>0.24134391667271737</v>
      </c>
      <c r="N133" s="66">
        <f t="shared" si="56"/>
        <v>0.2239254006918181</v>
      </c>
      <c r="O133" s="66">
        <f t="shared" si="56"/>
        <v>0.21071436581542735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</vt:lpstr>
      <vt:lpstr>1-S&amp;U</vt:lpstr>
      <vt:lpstr>2-Cash Flows</vt:lpstr>
      <vt:lpstr>3-Debt Schedule</vt:lpstr>
      <vt:lpstr>4-Returns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2018-04-23T02:38:01Z</dcterms:created>
  <dcterms:modified xsi:type="dcterms:W3CDTF">2018-04-30T06:39:26Z</dcterms:modified>
</cp:coreProperties>
</file>