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w\Desktop\"/>
    </mc:Choice>
  </mc:AlternateContent>
  <xr:revisionPtr revIDLastSave="0" documentId="13_ncr:1_{312EE6E1-3E65-41A5-9238-E5109D314B41}" xr6:coauthVersionLast="45" xr6:coauthVersionMax="45" xr10:uidLastSave="{00000000-0000-0000-0000-000000000000}"/>
  <bookViews>
    <workbookView xWindow="2070" yWindow="3105" windowWidth="22410" windowHeight="11520" xr2:uid="{2311C3EC-137B-4188-B559-9E5717F8FE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1" l="1"/>
  <c r="N31" i="1"/>
  <c r="M31" i="1"/>
  <c r="E31" i="1"/>
  <c r="F31" i="1" s="1"/>
  <c r="G31" i="1" s="1"/>
  <c r="I31" i="1" s="1"/>
  <c r="J31" i="1" s="1"/>
  <c r="K31" i="1" s="1"/>
  <c r="I30" i="1"/>
  <c r="O28" i="1"/>
  <c r="N28" i="1"/>
  <c r="M28" i="1"/>
  <c r="K28" i="1"/>
  <c r="J28" i="1"/>
  <c r="I28" i="1"/>
  <c r="G28" i="1"/>
  <c r="G30" i="1" s="1"/>
  <c r="G32" i="1" s="1"/>
  <c r="F28" i="1"/>
  <c r="F30" i="1" s="1"/>
  <c r="E28" i="1"/>
  <c r="E30" i="1" s="1"/>
  <c r="E32" i="1" s="1"/>
  <c r="D7" i="1"/>
  <c r="D10" i="1" s="1"/>
  <c r="D11" i="1" s="1"/>
  <c r="D37" i="1" s="1"/>
  <c r="I32" i="1" l="1"/>
  <c r="J30" i="1"/>
  <c r="J32" i="1" s="1"/>
  <c r="F32" i="1"/>
  <c r="K34" i="1"/>
  <c r="K30" i="1"/>
  <c r="I34" i="1"/>
  <c r="E34" i="1"/>
  <c r="F34" i="1" s="1"/>
  <c r="G34" i="1" s="1"/>
  <c r="M34" i="1" s="1"/>
  <c r="N34" i="1" s="1"/>
  <c r="O34" i="1" s="1"/>
  <c r="J34" i="1"/>
  <c r="I35" i="1" l="1"/>
  <c r="I37" i="1" s="1"/>
  <c r="I38" i="1" s="1"/>
  <c r="J35" i="1"/>
  <c r="J37" i="1" s="1"/>
  <c r="J38" i="1" s="1"/>
  <c r="E35" i="1"/>
  <c r="E37" i="1" s="1"/>
  <c r="E38" i="1" s="1"/>
  <c r="G35" i="1"/>
  <c r="G37" i="1" s="1"/>
  <c r="G38" i="1" s="1"/>
  <c r="F35" i="1"/>
  <c r="F37" i="1" s="1"/>
  <c r="F38" i="1" s="1"/>
  <c r="K32" i="1"/>
  <c r="K35" i="1" s="1"/>
  <c r="K37" i="1" s="1"/>
  <c r="K38" i="1" s="1"/>
  <c r="M30" i="1"/>
  <c r="N30" i="1" l="1"/>
  <c r="M32" i="1"/>
  <c r="M35" i="1" s="1"/>
  <c r="M37" i="1" s="1"/>
  <c r="M38" i="1" s="1"/>
  <c r="N32" i="1" l="1"/>
  <c r="N35" i="1" s="1"/>
  <c r="N37" i="1" s="1"/>
  <c r="N38" i="1" s="1"/>
  <c r="O30" i="1"/>
  <c r="O32" i="1" s="1"/>
  <c r="O35" i="1" s="1"/>
  <c r="O37" i="1" s="1"/>
  <c r="O38" i="1" s="1"/>
</calcChain>
</file>

<file path=xl/sharedStrings.xml><?xml version="1.0" encoding="utf-8"?>
<sst xmlns="http://schemas.openxmlformats.org/spreadsheetml/2006/main" count="24" uniqueCount="22">
  <si>
    <t>LTM EBITDA</t>
  </si>
  <si>
    <t>Initial Deal</t>
  </si>
  <si>
    <t>TEV / LTM EBITDA</t>
  </si>
  <si>
    <t>Enterprise Value</t>
  </si>
  <si>
    <t>Leverage</t>
  </si>
  <si>
    <t>Debt Raised</t>
  </si>
  <si>
    <t>Equity Investment</t>
  </si>
  <si>
    <t>EBITDA Growth</t>
  </si>
  <si>
    <t>EBITDA Growth (%)</t>
  </si>
  <si>
    <t>ore3</t>
  </si>
  <si>
    <t>x</t>
  </si>
  <si>
    <t>Base Assumptions</t>
  </si>
  <si>
    <t>Debt Paydown</t>
  </si>
  <si>
    <t>Debt Paydown (%)</t>
  </si>
  <si>
    <t>Multiple Expansion</t>
  </si>
  <si>
    <t>Hold Period (Years)</t>
  </si>
  <si>
    <t>LTM EBITDA @ Exit</t>
  </si>
  <si>
    <t>( - ) Net Debt</t>
  </si>
  <si>
    <t>Equity Value</t>
  </si>
  <si>
    <t>MoIC</t>
  </si>
  <si>
    <t>IRR</t>
  </si>
  <si>
    <t>Multiple Expansion (+X)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</si>
</sst>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;\-\-_)"/>
    <numFmt numFmtId="165" formatCode="0.0\x_)"/>
    <numFmt numFmtId="166" formatCode="0&quot; yr&quot;"/>
    <numFmt numFmtId="167" formatCode="#,##0_);\(#,##0\);\-\-_)"/>
    <numFmt numFmtId="168" formatCode="0.00\x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3" borderId="0" xfId="0" applyFont="1" applyFill="1"/>
    <xf numFmtId="0" fontId="1" fillId="0" borderId="1" xfId="0" applyFont="1" applyBorder="1"/>
    <xf numFmtId="164" fontId="2" fillId="0" borderId="1" xfId="0" applyNumberFormat="1" applyFont="1" applyBorder="1"/>
    <xf numFmtId="164" fontId="3" fillId="3" borderId="0" xfId="0" applyNumberFormat="1" applyFont="1" applyFill="1"/>
    <xf numFmtId="9" fontId="2" fillId="0" borderId="1" xfId="0" applyNumberFormat="1" applyFont="1" applyBorder="1"/>
    <xf numFmtId="0" fontId="4" fillId="2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/>
    <xf numFmtId="9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0" fontId="1" fillId="0" borderId="3" xfId="0" applyFont="1" applyBorder="1"/>
    <xf numFmtId="9" fontId="2" fillId="0" borderId="3" xfId="0" applyNumberFormat="1" applyFont="1" applyBorder="1"/>
    <xf numFmtId="165" fontId="2" fillId="0" borderId="3" xfId="0" applyNumberFormat="1" applyFont="1" applyBorder="1"/>
    <xf numFmtId="0" fontId="1" fillId="0" borderId="4" xfId="0" applyFont="1" applyBorder="1"/>
    <xf numFmtId="166" fontId="2" fillId="0" borderId="4" xfId="0" applyNumberFormat="1" applyFont="1" applyBorder="1"/>
    <xf numFmtId="164" fontId="1" fillId="0" borderId="1" xfId="0" applyNumberFormat="1" applyFont="1" applyBorder="1"/>
    <xf numFmtId="0" fontId="1" fillId="0" borderId="0" xfId="0" quotePrefix="1" applyFont="1"/>
    <xf numFmtId="0" fontId="8" fillId="4" borderId="0" xfId="0" applyFont="1" applyFill="1"/>
    <xf numFmtId="164" fontId="8" fillId="4" borderId="0" xfId="0" applyNumberFormat="1" applyFont="1" applyFill="1"/>
    <xf numFmtId="167" fontId="1" fillId="0" borderId="0" xfId="0" applyNumberFormat="1" applyFont="1"/>
    <xf numFmtId="164" fontId="7" fillId="0" borderId="0" xfId="0" applyNumberFormat="1" applyFont="1"/>
    <xf numFmtId="168" fontId="3" fillId="0" borderId="0" xfId="0" applyNumberFormat="1" applyFont="1"/>
    <xf numFmtId="166" fontId="9" fillId="3" borderId="4" xfId="0" applyNumberFormat="1" applyFont="1" applyFill="1" applyBorder="1"/>
    <xf numFmtId="9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7039-CF45-425F-97A2-CDC8306ED44F}">
  <dimension ref="A3:O38"/>
  <sheetViews>
    <sheetView showGridLines="0" tabSelected="1" topLeftCell="A17" zoomScale="120" zoomScaleNormal="120" workbookViewId="0">
      <selection activeCell="O43" sqref="O43"/>
    </sheetView>
  </sheetViews>
  <sheetFormatPr defaultRowHeight="12.75" x14ac:dyDescent="0.2"/>
  <cols>
    <col min="1" max="1" width="3.28515625" style="1" customWidth="1"/>
    <col min="2" max="7" width="12.7109375" style="1" customWidth="1"/>
    <col min="8" max="8" width="3.7109375" style="1" customWidth="1"/>
    <col min="9" max="11" width="12.7109375" style="1" customWidth="1"/>
    <col min="12" max="12" width="3.7109375" style="1" customWidth="1"/>
    <col min="13" max="22" width="12.7109375" style="1" customWidth="1"/>
    <col min="23" max="16384" width="9.140625" style="1"/>
  </cols>
  <sheetData>
    <row r="3" spans="2:4" x14ac:dyDescent="0.2">
      <c r="B3" s="9" t="s">
        <v>1</v>
      </c>
      <c r="C3" s="10"/>
      <c r="D3" s="10"/>
    </row>
    <row r="4" spans="2:4" s="8" customFormat="1" ht="3" customHeight="1" x14ac:dyDescent="0.2">
      <c r="B4" s="6"/>
      <c r="C4" s="7"/>
      <c r="D4" s="7"/>
    </row>
    <row r="5" spans="2:4" x14ac:dyDescent="0.2">
      <c r="B5" s="12" t="s">
        <v>0</v>
      </c>
      <c r="C5" s="12"/>
      <c r="D5" s="13">
        <v>100</v>
      </c>
    </row>
    <row r="6" spans="2:4" x14ac:dyDescent="0.2">
      <c r="B6" s="1" t="s">
        <v>2</v>
      </c>
      <c r="D6" s="4">
        <v>10</v>
      </c>
    </row>
    <row r="7" spans="2:4" x14ac:dyDescent="0.2">
      <c r="B7" s="11" t="s">
        <v>3</v>
      </c>
      <c r="C7" s="11"/>
      <c r="D7" s="14">
        <f>D5*D6</f>
        <v>1000</v>
      </c>
    </row>
    <row r="9" spans="2:4" x14ac:dyDescent="0.2">
      <c r="B9" s="12" t="s">
        <v>4</v>
      </c>
      <c r="C9" s="12"/>
      <c r="D9" s="15">
        <v>0.6</v>
      </c>
    </row>
    <row r="10" spans="2:4" x14ac:dyDescent="0.2">
      <c r="B10" s="1" t="s">
        <v>5</v>
      </c>
      <c r="D10" s="2">
        <f>MAX(0, MIN(D7,D9*D7))</f>
        <v>600</v>
      </c>
    </row>
    <row r="11" spans="2:4" x14ac:dyDescent="0.2">
      <c r="B11" s="11" t="s">
        <v>6</v>
      </c>
      <c r="C11" s="11"/>
      <c r="D11" s="14">
        <f>D7-D10</f>
        <v>400</v>
      </c>
    </row>
    <row r="14" spans="2:4" x14ac:dyDescent="0.2">
      <c r="B14" s="9" t="s">
        <v>11</v>
      </c>
      <c r="C14" s="10"/>
      <c r="D14" s="10"/>
    </row>
    <row r="15" spans="2:4" ht="3" customHeight="1" x14ac:dyDescent="0.2"/>
    <row r="16" spans="2:4" x14ac:dyDescent="0.2">
      <c r="B16" s="12" t="s">
        <v>7</v>
      </c>
      <c r="C16" s="12"/>
      <c r="D16" s="15">
        <v>0.2</v>
      </c>
    </row>
    <row r="17" spans="1:15" x14ac:dyDescent="0.2">
      <c r="B17" s="22" t="s">
        <v>12</v>
      </c>
      <c r="C17" s="22"/>
      <c r="D17" s="23">
        <v>0.4</v>
      </c>
    </row>
    <row r="18" spans="1:15" x14ac:dyDescent="0.2">
      <c r="B18" s="22" t="s">
        <v>14</v>
      </c>
      <c r="C18" s="22"/>
      <c r="D18" s="24">
        <v>0</v>
      </c>
    </row>
    <row r="19" spans="1:15" x14ac:dyDescent="0.2">
      <c r="B19" s="25" t="s">
        <v>15</v>
      </c>
      <c r="C19" s="25"/>
      <c r="D19" s="26">
        <v>5</v>
      </c>
    </row>
    <row r="22" spans="1:15" x14ac:dyDescent="0.2">
      <c r="A22" s="18" t="s">
        <v>10</v>
      </c>
      <c r="E22" s="19">
        <v>0</v>
      </c>
      <c r="F22" s="19">
        <v>0.2</v>
      </c>
      <c r="G22" s="19">
        <v>0.4</v>
      </c>
      <c r="I22" s="19">
        <v>0.2</v>
      </c>
      <c r="J22" s="19">
        <v>0.4</v>
      </c>
      <c r="K22" s="19">
        <v>0.6</v>
      </c>
      <c r="M22" s="20">
        <v>-2</v>
      </c>
      <c r="N22" s="20">
        <v>0</v>
      </c>
      <c r="O22" s="20">
        <v>2</v>
      </c>
    </row>
    <row r="26" spans="1:15" x14ac:dyDescent="0.2">
      <c r="E26" s="16" t="s">
        <v>8</v>
      </c>
      <c r="F26" s="16"/>
      <c r="G26" s="16"/>
      <c r="I26" s="16" t="s">
        <v>13</v>
      </c>
      <c r="J26" s="16"/>
      <c r="K26" s="16"/>
      <c r="M26" s="16" t="s">
        <v>21</v>
      </c>
      <c r="N26" s="16"/>
      <c r="O26" s="16"/>
    </row>
    <row r="27" spans="1:15" s="8" customFormat="1" ht="3" customHeight="1" x14ac:dyDescent="0.2">
      <c r="E27" s="17"/>
      <c r="F27" s="17"/>
      <c r="G27" s="17" t="s">
        <v>9</v>
      </c>
    </row>
    <row r="28" spans="1:15" ht="15" x14ac:dyDescent="0.35">
      <c r="E28" s="21" t="str">
        <f>TEXT(E22, "0%")</f>
        <v>0%</v>
      </c>
      <c r="F28" s="21" t="str">
        <f>TEXT(F22, "0%")</f>
        <v>20%</v>
      </c>
      <c r="G28" s="21" t="str">
        <f>TEXT(G22, "0%")</f>
        <v>40%</v>
      </c>
      <c r="H28" s="5"/>
      <c r="I28" s="21" t="str">
        <f>TEXT(I22, "0%")</f>
        <v>20%</v>
      </c>
      <c r="J28" s="21" t="str">
        <f>TEXT(J22, "0%")</f>
        <v>40%</v>
      </c>
      <c r="K28" s="21" t="str">
        <f>TEXT(K22, "0%")</f>
        <v>60%</v>
      </c>
      <c r="L28" s="5"/>
      <c r="M28" s="21" t="str">
        <f>TEXT(M22,"+ 0x; - 0x; --")</f>
        <v xml:space="preserve"> - 2x</v>
      </c>
      <c r="N28" s="21" t="str">
        <f>TEXT(N22,"+ 0x; - 0x; --")</f>
        <v xml:space="preserve"> --</v>
      </c>
      <c r="O28" s="21" t="str">
        <f>TEXT(O22,"+ 0x; - 0x; --")</f>
        <v>+ 2x</v>
      </c>
    </row>
    <row r="29" spans="1:15" ht="3" customHeight="1" x14ac:dyDescent="0.2"/>
    <row r="30" spans="1:15" ht="12.75" customHeight="1" x14ac:dyDescent="0.2">
      <c r="C30" s="12" t="s">
        <v>16</v>
      </c>
      <c r="D30" s="12"/>
      <c r="E30" s="27">
        <f>(1+E28)*$D$5</f>
        <v>100</v>
      </c>
      <c r="F30" s="27">
        <f>(1+F28)*$D$5</f>
        <v>120</v>
      </c>
      <c r="G30" s="27">
        <f>(1+G28)*$D$5</f>
        <v>140</v>
      </c>
      <c r="H30" s="12"/>
      <c r="I30" s="27">
        <f>D5*(1+$D$16)</f>
        <v>120</v>
      </c>
      <c r="J30" s="27">
        <f>I30</f>
        <v>120</v>
      </c>
      <c r="K30" s="27">
        <f>J30</f>
        <v>120</v>
      </c>
      <c r="L30" s="12"/>
      <c r="M30" s="27">
        <f>K30</f>
        <v>120</v>
      </c>
      <c r="N30" s="27">
        <f>M30</f>
        <v>120</v>
      </c>
      <c r="O30" s="27">
        <f>N30</f>
        <v>120</v>
      </c>
    </row>
    <row r="31" spans="1:15" ht="12.75" customHeight="1" x14ac:dyDescent="0.2">
      <c r="C31" s="1" t="s">
        <v>2</v>
      </c>
      <c r="E31" s="3">
        <f>(D18+D6)</f>
        <v>10</v>
      </c>
      <c r="F31" s="3">
        <f>E31</f>
        <v>10</v>
      </c>
      <c r="G31" s="3">
        <f>F31</f>
        <v>10</v>
      </c>
      <c r="I31" s="3">
        <f>G31</f>
        <v>10</v>
      </c>
      <c r="J31" s="3">
        <f>I31</f>
        <v>10</v>
      </c>
      <c r="K31" s="3">
        <f>J31</f>
        <v>10</v>
      </c>
      <c r="L31" s="3"/>
      <c r="M31" s="3">
        <f>M$22+$D6</f>
        <v>8</v>
      </c>
      <c r="N31" s="3">
        <f>N$22+$D6</f>
        <v>10</v>
      </c>
      <c r="O31" s="3">
        <f>O$22+$D6</f>
        <v>12</v>
      </c>
    </row>
    <row r="32" spans="1:15" x14ac:dyDescent="0.2">
      <c r="C32" s="11" t="s">
        <v>3</v>
      </c>
      <c r="D32" s="11"/>
      <c r="E32" s="14">
        <f>E30*E31</f>
        <v>1000</v>
      </c>
      <c r="F32" s="14">
        <f>F30*F31</f>
        <v>1200</v>
      </c>
      <c r="G32" s="14">
        <f>G30*G31</f>
        <v>1400</v>
      </c>
      <c r="H32" s="11"/>
      <c r="I32" s="14">
        <f>I30*I31</f>
        <v>1200</v>
      </c>
      <c r="J32" s="14">
        <f>J30*J31</f>
        <v>1200</v>
      </c>
      <c r="K32" s="14">
        <f>K30*K31</f>
        <v>1200</v>
      </c>
      <c r="L32" s="11"/>
      <c r="M32" s="14">
        <f>M30*M31</f>
        <v>960</v>
      </c>
      <c r="N32" s="14">
        <f>N30*N31</f>
        <v>1200</v>
      </c>
      <c r="O32" s="14">
        <f>O30*O31</f>
        <v>1440</v>
      </c>
    </row>
    <row r="33" spans="3:15" ht="6" customHeight="1" x14ac:dyDescent="0.2"/>
    <row r="34" spans="3:15" x14ac:dyDescent="0.2">
      <c r="C34" s="28" t="s">
        <v>17</v>
      </c>
      <c r="E34" s="31">
        <f>-(1-$D$17)*$D$10</f>
        <v>-360</v>
      </c>
      <c r="F34" s="31">
        <f>E34</f>
        <v>-360</v>
      </c>
      <c r="G34" s="31">
        <f>F34</f>
        <v>-360</v>
      </c>
      <c r="H34" s="31"/>
      <c r="I34" s="31">
        <f>-(1-I22)*$D$10</f>
        <v>-480</v>
      </c>
      <c r="J34" s="31">
        <f>-(1-J22)*$D$10</f>
        <v>-360</v>
      </c>
      <c r="K34" s="31">
        <f>-(1-K22)*$D$10</f>
        <v>-240</v>
      </c>
      <c r="L34" s="31"/>
      <c r="M34" s="31">
        <f>G34</f>
        <v>-360</v>
      </c>
      <c r="N34" s="31">
        <f>M34</f>
        <v>-360</v>
      </c>
      <c r="O34" s="31">
        <f>N34</f>
        <v>-360</v>
      </c>
    </row>
    <row r="35" spans="3:15" x14ac:dyDescent="0.2">
      <c r="C35" s="29" t="s">
        <v>18</v>
      </c>
      <c r="D35" s="29"/>
      <c r="E35" s="30">
        <f>E32+E34</f>
        <v>640</v>
      </c>
      <c r="F35" s="30">
        <f>F32+F34</f>
        <v>840</v>
      </c>
      <c r="G35" s="30">
        <f>G32+G34</f>
        <v>1040</v>
      </c>
      <c r="H35" s="29"/>
      <c r="I35" s="30">
        <f>I32+I34</f>
        <v>720</v>
      </c>
      <c r="J35" s="30">
        <f>J32+J34</f>
        <v>840</v>
      </c>
      <c r="K35" s="30">
        <f>K32+K34</f>
        <v>960</v>
      </c>
      <c r="L35" s="29"/>
      <c r="M35" s="30">
        <f>M32+M34</f>
        <v>600</v>
      </c>
      <c r="N35" s="30">
        <f>N32+N34</f>
        <v>840</v>
      </c>
      <c r="O35" s="30">
        <f>O32+O34</f>
        <v>1080</v>
      </c>
    </row>
    <row r="36" spans="3:15" ht="6" customHeight="1" x14ac:dyDescent="0.2"/>
    <row r="37" spans="3:15" x14ac:dyDescent="0.2">
      <c r="C37" s="5" t="s">
        <v>19</v>
      </c>
      <c r="D37" s="32">
        <f>D11</f>
        <v>400</v>
      </c>
      <c r="E37" s="33">
        <f>E35/$D37</f>
        <v>1.6</v>
      </c>
      <c r="F37" s="33">
        <f>F35/$D37</f>
        <v>2.1</v>
      </c>
      <c r="G37" s="33">
        <f>G35/$D37</f>
        <v>2.6</v>
      </c>
      <c r="I37" s="33">
        <f>I35/$D37</f>
        <v>1.8</v>
      </c>
      <c r="J37" s="33">
        <f>J35/$D37</f>
        <v>2.1</v>
      </c>
      <c r="K37" s="33">
        <f>K35/$D37</f>
        <v>2.4</v>
      </c>
      <c r="M37" s="33">
        <f>M35/$D37</f>
        <v>1.5</v>
      </c>
      <c r="N37" s="33">
        <f>N35/$D37</f>
        <v>2.1</v>
      </c>
      <c r="O37" s="33">
        <f>O35/$D37</f>
        <v>2.7</v>
      </c>
    </row>
    <row r="38" spans="3:15" x14ac:dyDescent="0.2">
      <c r="C38" s="11" t="s">
        <v>20</v>
      </c>
      <c r="D38" s="34">
        <v>5</v>
      </c>
      <c r="E38" s="35">
        <f>E37^(1/$D38)-1</f>
        <v>9.8560543306117854E-2</v>
      </c>
      <c r="F38" s="35">
        <f>F37^(1/$D38)-1</f>
        <v>0.15996225865400127</v>
      </c>
      <c r="G38" s="35">
        <f>G37^(1/$D38)-1</f>
        <v>0.21058327510759467</v>
      </c>
      <c r="H38" s="11"/>
      <c r="I38" s="35">
        <f>I37^(1/$D38)-1</f>
        <v>0.12474611314209483</v>
      </c>
      <c r="J38" s="35">
        <f>J37^(1/$D38)-1</f>
        <v>0.15996225865400127</v>
      </c>
      <c r="K38" s="35">
        <f>K37^(1/$D38)-1</f>
        <v>0.19135789816709159</v>
      </c>
      <c r="L38" s="11"/>
      <c r="M38" s="35">
        <f>M37^(1/$D38)-1</f>
        <v>8.4471771197698553E-2</v>
      </c>
      <c r="N38" s="35">
        <f>N37^(1/$D38)-1</f>
        <v>0.15996225865400127</v>
      </c>
      <c r="O38" s="35">
        <f>O37^(1/$D38)-1</f>
        <v>0.21975540946693473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Archer</dc:creator>
  <cp:lastModifiedBy>Jack Archer</cp:lastModifiedBy>
  <dcterms:created xsi:type="dcterms:W3CDTF">2020-02-13T18:37:40Z</dcterms:created>
  <dcterms:modified xsi:type="dcterms:W3CDTF">2020-02-14T06:01:27Z</dcterms:modified>
</cp:coreProperties>
</file>