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w\Desktop\Kitty Kat Jack\Easy LBO\"/>
    </mc:Choice>
  </mc:AlternateContent>
  <xr:revisionPtr revIDLastSave="0" documentId="13_ncr:1_{9E898853-49E3-4E64-A5E0-E5E96A0FDC22}" xr6:coauthVersionLast="28" xr6:coauthVersionMax="28" xr10:uidLastSave="{00000000-0000-0000-0000-000000000000}"/>
  <bookViews>
    <workbookView xWindow="0" yWindow="0" windowWidth="21570" windowHeight="7665" xr2:uid="{344C82E1-AF3A-4F96-944A-BA31CA634CF0}"/>
  </bookViews>
  <sheets>
    <sheet name="Standalone" sheetId="1" r:id="rId1"/>
    <sheet name="Acquisitio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" l="1"/>
  <c r="V61" i="1"/>
  <c r="P54" i="1"/>
  <c r="T52" i="1"/>
  <c r="U52" i="1"/>
  <c r="H17" i="2"/>
  <c r="H29" i="2"/>
  <c r="E47" i="2"/>
  <c r="E48" i="2" s="1"/>
  <c r="E49" i="2" s="1"/>
  <c r="H41" i="2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U41" i="2" s="1"/>
  <c r="V41" i="2" s="1"/>
  <c r="W41" i="2" s="1"/>
  <c r="X41" i="2" s="1"/>
  <c r="Y41" i="2" s="1"/>
  <c r="Z41" i="2" s="1"/>
  <c r="AA41" i="2" s="1"/>
  <c r="H27" i="2"/>
  <c r="H35" i="2" s="1"/>
  <c r="I24" i="2"/>
  <c r="I29" i="2" s="1"/>
  <c r="I23" i="2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W61" i="1"/>
  <c r="M34" i="1"/>
  <c r="H67" i="1"/>
  <c r="H66" i="1"/>
  <c r="H65" i="1"/>
  <c r="H29" i="1"/>
  <c r="H47" i="1"/>
  <c r="H48" i="1" s="1"/>
  <c r="H42" i="1"/>
  <c r="H43" i="1" s="1"/>
  <c r="E65" i="1"/>
  <c r="E66" i="1" s="1"/>
  <c r="E67" i="1" s="1"/>
  <c r="H58" i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J53" i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I53" i="1"/>
  <c r="H53" i="1"/>
  <c r="H52" i="1"/>
  <c r="H54" i="1" s="1"/>
  <c r="H36" i="1"/>
  <c r="H34" i="1"/>
  <c r="H30" i="1"/>
  <c r="H28" i="1"/>
  <c r="I25" i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I24" i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J24" i="2" l="1"/>
  <c r="H36" i="2"/>
  <c r="H40" i="2"/>
  <c r="H42" i="2" s="1"/>
  <c r="H28" i="2"/>
  <c r="H30" i="2" s="1"/>
  <c r="I27" i="2" s="1"/>
  <c r="I35" i="2" s="1"/>
  <c r="I36" i="1"/>
  <c r="I30" i="1"/>
  <c r="H35" i="1"/>
  <c r="H57" i="1"/>
  <c r="H59" i="1" s="1"/>
  <c r="H61" i="1" s="1"/>
  <c r="M36" i="1"/>
  <c r="T30" i="1"/>
  <c r="J36" i="1"/>
  <c r="N36" i="1"/>
  <c r="K36" i="1"/>
  <c r="O36" i="1"/>
  <c r="L36" i="1"/>
  <c r="P36" i="1"/>
  <c r="O30" i="1"/>
  <c r="K30" i="1"/>
  <c r="P30" i="1"/>
  <c r="U30" i="1"/>
  <c r="L30" i="1"/>
  <c r="Q30" i="1"/>
  <c r="M30" i="1"/>
  <c r="S30" i="1"/>
  <c r="H31" i="1"/>
  <c r="I28" i="1" s="1"/>
  <c r="J30" i="1"/>
  <c r="N30" i="1"/>
  <c r="R30" i="1"/>
  <c r="H37" i="1"/>
  <c r="I34" i="1" s="1"/>
  <c r="I47" i="1" s="1"/>
  <c r="I35" i="1" s="1"/>
  <c r="H49" i="2" l="1"/>
  <c r="H48" i="2"/>
  <c r="H47" i="2"/>
  <c r="K24" i="2"/>
  <c r="J29" i="2"/>
  <c r="I57" i="1"/>
  <c r="I59" i="1" s="1"/>
  <c r="I48" i="1"/>
  <c r="I37" i="1" s="1"/>
  <c r="J34" i="1" s="1"/>
  <c r="I42" i="1"/>
  <c r="I29" i="1" s="1"/>
  <c r="I31" i="1" s="1"/>
  <c r="J28" i="1" s="1"/>
  <c r="J42" i="1" s="1"/>
  <c r="J29" i="1" s="1"/>
  <c r="L24" i="2" l="1"/>
  <c r="K29" i="2"/>
  <c r="I40" i="2"/>
  <c r="I42" i="2" s="1"/>
  <c r="I36" i="2"/>
  <c r="I28" i="2"/>
  <c r="I30" i="2" s="1"/>
  <c r="J27" i="2" s="1"/>
  <c r="J35" i="2" s="1"/>
  <c r="J47" i="1"/>
  <c r="J35" i="1" s="1"/>
  <c r="I52" i="1"/>
  <c r="I54" i="1" s="1"/>
  <c r="I61" i="1" s="1"/>
  <c r="I43" i="1"/>
  <c r="J52" i="1"/>
  <c r="J54" i="1" s="1"/>
  <c r="J43" i="1"/>
  <c r="J31" i="1"/>
  <c r="K28" i="1" s="1"/>
  <c r="K42" i="1" s="1"/>
  <c r="K29" i="1" s="1"/>
  <c r="I49" i="2" l="1"/>
  <c r="I48" i="2"/>
  <c r="I47" i="2"/>
  <c r="M24" i="2"/>
  <c r="L29" i="2"/>
  <c r="I67" i="1"/>
  <c r="I66" i="1"/>
  <c r="I65" i="1"/>
  <c r="J57" i="1"/>
  <c r="J59" i="1" s="1"/>
  <c r="J61" i="1" s="1"/>
  <c r="J48" i="1"/>
  <c r="J37" i="1" s="1"/>
  <c r="K34" i="1" s="1"/>
  <c r="K31" i="1"/>
  <c r="L28" i="1" s="1"/>
  <c r="L42" i="1" s="1"/>
  <c r="L29" i="1" s="1"/>
  <c r="K52" i="1"/>
  <c r="K54" i="1" s="1"/>
  <c r="K43" i="1"/>
  <c r="M29" i="2" l="1"/>
  <c r="N24" i="2"/>
  <c r="J40" i="2"/>
  <c r="J42" i="2" s="1"/>
  <c r="J28" i="2"/>
  <c r="J30" i="2" s="1"/>
  <c r="K27" i="2" s="1"/>
  <c r="K35" i="2" s="1"/>
  <c r="J36" i="2"/>
  <c r="J67" i="1"/>
  <c r="J66" i="1"/>
  <c r="J65" i="1"/>
  <c r="L31" i="1"/>
  <c r="M28" i="1" s="1"/>
  <c r="M42" i="1" s="1"/>
  <c r="M29" i="1" s="1"/>
  <c r="M31" i="1" s="1"/>
  <c r="N28" i="1" s="1"/>
  <c r="N42" i="1" s="1"/>
  <c r="N29" i="1" s="1"/>
  <c r="L43" i="1"/>
  <c r="K47" i="1"/>
  <c r="K35" i="1" s="1"/>
  <c r="L52" i="1"/>
  <c r="L54" i="1" s="1"/>
  <c r="M52" i="1"/>
  <c r="M54" i="1" s="1"/>
  <c r="J49" i="2" l="1"/>
  <c r="J48" i="2"/>
  <c r="J47" i="2"/>
  <c r="N29" i="2"/>
  <c r="O24" i="2"/>
  <c r="M43" i="1"/>
  <c r="K57" i="1"/>
  <c r="K59" i="1" s="1"/>
  <c r="K61" i="1" s="1"/>
  <c r="K48" i="1"/>
  <c r="K37" i="1" s="1"/>
  <c r="L34" i="1" s="1"/>
  <c r="N43" i="1"/>
  <c r="N52" i="1"/>
  <c r="N54" i="1" s="1"/>
  <c r="N31" i="1"/>
  <c r="O28" i="1" s="1"/>
  <c r="O42" i="1" s="1"/>
  <c r="O29" i="1" s="1"/>
  <c r="O29" i="2" l="1"/>
  <c r="P24" i="2"/>
  <c r="K40" i="2"/>
  <c r="K42" i="2" s="1"/>
  <c r="K36" i="2"/>
  <c r="K28" i="2"/>
  <c r="K30" i="2" s="1"/>
  <c r="L27" i="2" s="1"/>
  <c r="L35" i="2" s="1"/>
  <c r="L36" i="2" s="1"/>
  <c r="K67" i="1"/>
  <c r="K65" i="1"/>
  <c r="K66" i="1"/>
  <c r="L47" i="1"/>
  <c r="L35" i="1" s="1"/>
  <c r="O52" i="1"/>
  <c r="O54" i="1" s="1"/>
  <c r="O43" i="1"/>
  <c r="O31" i="1"/>
  <c r="P28" i="1" s="1"/>
  <c r="P42" i="1" s="1"/>
  <c r="P29" i="1" s="1"/>
  <c r="K49" i="2" l="1"/>
  <c r="K48" i="2"/>
  <c r="K47" i="2"/>
  <c r="P29" i="2"/>
  <c r="Q24" i="2"/>
  <c r="L48" i="1"/>
  <c r="L37" i="1" s="1"/>
  <c r="L57" i="1"/>
  <c r="L59" i="1" s="1"/>
  <c r="L61" i="1" s="1"/>
  <c r="P52" i="1"/>
  <c r="P43" i="1"/>
  <c r="P31" i="1"/>
  <c r="Q28" i="1" s="1"/>
  <c r="Q42" i="1" s="1"/>
  <c r="Q29" i="1" s="1"/>
  <c r="R24" i="2" l="1"/>
  <c r="L40" i="2"/>
  <c r="L42" i="2" s="1"/>
  <c r="L28" i="2"/>
  <c r="L30" i="2" s="1"/>
  <c r="M27" i="2" s="1"/>
  <c r="M35" i="2" s="1"/>
  <c r="L67" i="1"/>
  <c r="L66" i="1"/>
  <c r="L65" i="1"/>
  <c r="M47" i="1"/>
  <c r="M35" i="1" s="1"/>
  <c r="Q52" i="1"/>
  <c r="Q54" i="1" s="1"/>
  <c r="Q43" i="1"/>
  <c r="Q31" i="1"/>
  <c r="R28" i="1" s="1"/>
  <c r="R42" i="1" s="1"/>
  <c r="R29" i="1" s="1"/>
  <c r="L49" i="2" l="1"/>
  <c r="L48" i="2"/>
  <c r="L47" i="2"/>
  <c r="S24" i="2"/>
  <c r="M57" i="1"/>
  <c r="M59" i="1" s="1"/>
  <c r="M61" i="1" s="1"/>
  <c r="M48" i="1"/>
  <c r="M37" i="1" s="1"/>
  <c r="N34" i="1" s="1"/>
  <c r="R52" i="1"/>
  <c r="R54" i="1" s="1"/>
  <c r="R43" i="1"/>
  <c r="R31" i="1"/>
  <c r="S28" i="1" s="1"/>
  <c r="S42" i="1" s="1"/>
  <c r="S29" i="1" s="1"/>
  <c r="T24" i="2" l="1"/>
  <c r="M40" i="2"/>
  <c r="M42" i="2" s="1"/>
  <c r="M36" i="2"/>
  <c r="M28" i="2"/>
  <c r="M30" i="2" s="1"/>
  <c r="N27" i="2" s="1"/>
  <c r="N35" i="2" s="1"/>
  <c r="M67" i="1"/>
  <c r="M66" i="1"/>
  <c r="M65" i="1"/>
  <c r="N47" i="1"/>
  <c r="N35" i="1" s="1"/>
  <c r="S52" i="1"/>
  <c r="S54" i="1" s="1"/>
  <c r="S43" i="1"/>
  <c r="S31" i="1"/>
  <c r="T28" i="1" s="1"/>
  <c r="T42" i="1" s="1"/>
  <c r="T29" i="1" s="1"/>
  <c r="M49" i="2" l="1"/>
  <c r="M48" i="2"/>
  <c r="M47" i="2"/>
  <c r="U24" i="2"/>
  <c r="N57" i="1"/>
  <c r="N59" i="1" s="1"/>
  <c r="N61" i="1" s="1"/>
  <c r="N48" i="1"/>
  <c r="N37" i="1" s="1"/>
  <c r="O34" i="1" s="1"/>
  <c r="T54" i="1"/>
  <c r="T43" i="1"/>
  <c r="T31" i="1"/>
  <c r="U28" i="1" s="1"/>
  <c r="U42" i="1" s="1"/>
  <c r="U29" i="1" s="1"/>
  <c r="V24" i="2" l="1"/>
  <c r="W24" i="2" s="1"/>
  <c r="X24" i="2" s="1"/>
  <c r="Y24" i="2"/>
  <c r="N40" i="2"/>
  <c r="N42" i="2" s="1"/>
  <c r="N36" i="2"/>
  <c r="N28" i="2"/>
  <c r="N30" i="2" s="1"/>
  <c r="O27" i="2" s="1"/>
  <c r="O35" i="2" s="1"/>
  <c r="N67" i="1"/>
  <c r="N66" i="1"/>
  <c r="N65" i="1"/>
  <c r="O47" i="1"/>
  <c r="O35" i="1" s="1"/>
  <c r="U54" i="1"/>
  <c r="U43" i="1"/>
  <c r="U31" i="1"/>
  <c r="V28" i="1" s="1"/>
  <c r="N49" i="2" l="1"/>
  <c r="N48" i="2"/>
  <c r="N47" i="2"/>
  <c r="Z24" i="2"/>
  <c r="O48" i="1"/>
  <c r="O37" i="1" s="1"/>
  <c r="P34" i="1" s="1"/>
  <c r="O57" i="1"/>
  <c r="O59" i="1" s="1"/>
  <c r="O61" i="1" s="1"/>
  <c r="V42" i="1"/>
  <c r="V29" i="1" s="1"/>
  <c r="V30" i="1" s="1"/>
  <c r="AA24" i="2" l="1"/>
  <c r="O40" i="2"/>
  <c r="O42" i="2" s="1"/>
  <c r="O49" i="2" s="1"/>
  <c r="O36" i="2"/>
  <c r="O28" i="2"/>
  <c r="O30" i="2" s="1"/>
  <c r="P27" i="2" s="1"/>
  <c r="P35" i="2" s="1"/>
  <c r="O66" i="1"/>
  <c r="O67" i="1"/>
  <c r="O65" i="1"/>
  <c r="P47" i="1"/>
  <c r="P35" i="1" s="1"/>
  <c r="V31" i="1"/>
  <c r="W28" i="1" s="1"/>
  <c r="W42" i="1" s="1"/>
  <c r="W29" i="1" s="1"/>
  <c r="V52" i="1"/>
  <c r="V54" i="1" s="1"/>
  <c r="V43" i="1"/>
  <c r="O48" i="2" l="1"/>
  <c r="O47" i="2"/>
  <c r="P57" i="1"/>
  <c r="P59" i="1" s="1"/>
  <c r="P61" i="1" s="1"/>
  <c r="P48" i="1"/>
  <c r="P37" i="1" s="1"/>
  <c r="Q34" i="1" s="1"/>
  <c r="W30" i="1"/>
  <c r="W31" i="1" s="1"/>
  <c r="X28" i="1" s="1"/>
  <c r="W52" i="1"/>
  <c r="W54" i="1" s="1"/>
  <c r="W43" i="1"/>
  <c r="P36" i="2" l="1"/>
  <c r="P40" i="2"/>
  <c r="P42" i="2" s="1"/>
  <c r="P28" i="2"/>
  <c r="P30" i="2" s="1"/>
  <c r="Q27" i="2" s="1"/>
  <c r="Q35" i="2" s="1"/>
  <c r="P67" i="1"/>
  <c r="P66" i="1"/>
  <c r="P65" i="1"/>
  <c r="Q47" i="1"/>
  <c r="Q35" i="1" s="1"/>
  <c r="X42" i="1"/>
  <c r="X29" i="1" s="1"/>
  <c r="X30" i="1" s="1"/>
  <c r="X31" i="1" s="1"/>
  <c r="Y28" i="1" s="1"/>
  <c r="P49" i="2" l="1"/>
  <c r="P48" i="2"/>
  <c r="P47" i="2"/>
  <c r="X43" i="1"/>
  <c r="Q57" i="1"/>
  <c r="Q59" i="1" s="1"/>
  <c r="Q61" i="1" s="1"/>
  <c r="Q48" i="1"/>
  <c r="Q36" i="1" s="1"/>
  <c r="Q37" i="1" s="1"/>
  <c r="R34" i="1" s="1"/>
  <c r="Y42" i="1"/>
  <c r="Y29" i="1" s="1"/>
  <c r="X52" i="1"/>
  <c r="X54" i="1" s="1"/>
  <c r="Q40" i="2" l="1"/>
  <c r="Q42" i="2" s="1"/>
  <c r="Q49" i="2" s="1"/>
  <c r="Q36" i="2"/>
  <c r="Q28" i="2"/>
  <c r="Q67" i="1"/>
  <c r="Q65" i="1"/>
  <c r="Y43" i="1"/>
  <c r="Y52" i="1"/>
  <c r="Y54" i="1" s="1"/>
  <c r="Y30" i="1"/>
  <c r="Y31" i="1" s="1"/>
  <c r="Z28" i="1" s="1"/>
  <c r="Z42" i="1" s="1"/>
  <c r="R47" i="1"/>
  <c r="R35" i="1" s="1"/>
  <c r="Q48" i="2" l="1"/>
  <c r="Q47" i="2"/>
  <c r="Q29" i="2"/>
  <c r="Q30" i="2" s="1"/>
  <c r="R27" i="2" s="1"/>
  <c r="Z29" i="1"/>
  <c r="Z30" i="1" s="1"/>
  <c r="Z31" i="1" s="1"/>
  <c r="AA28" i="1" s="1"/>
  <c r="Z43" i="1"/>
  <c r="Z52" i="1"/>
  <c r="Z54" i="1" s="1"/>
  <c r="R48" i="1"/>
  <c r="R36" i="1" s="1"/>
  <c r="R37" i="1" s="1"/>
  <c r="S34" i="1" s="1"/>
  <c r="R57" i="1"/>
  <c r="R59" i="1" s="1"/>
  <c r="R61" i="1" s="1"/>
  <c r="R35" i="2" l="1"/>
  <c r="R40" i="2" s="1"/>
  <c r="R42" i="2" s="1"/>
  <c r="R49" i="2" s="1"/>
  <c r="R67" i="1"/>
  <c r="R66" i="1"/>
  <c r="R65" i="1"/>
  <c r="AA42" i="1"/>
  <c r="S47" i="1"/>
  <c r="S35" i="1" s="1"/>
  <c r="R48" i="2" l="1"/>
  <c r="R47" i="2"/>
  <c r="R28" i="2"/>
  <c r="R36" i="2"/>
  <c r="AA29" i="1"/>
  <c r="AA30" i="1" s="1"/>
  <c r="AA31" i="1" s="1"/>
  <c r="AA52" i="1"/>
  <c r="AA54" i="1" s="1"/>
  <c r="AA43" i="1"/>
  <c r="S57" i="1"/>
  <c r="S59" i="1" s="1"/>
  <c r="S61" i="1" s="1"/>
  <c r="S48" i="1"/>
  <c r="S36" i="1" s="1"/>
  <c r="S37" i="1" s="1"/>
  <c r="T34" i="1" s="1"/>
  <c r="R29" i="2" l="1"/>
  <c r="R30" i="2" s="1"/>
  <c r="S27" i="2" s="1"/>
  <c r="S67" i="1"/>
  <c r="S65" i="1"/>
  <c r="S66" i="1"/>
  <c r="T47" i="1"/>
  <c r="T35" i="1" s="1"/>
  <c r="S35" i="2" l="1"/>
  <c r="T48" i="1"/>
  <c r="T36" i="1" s="1"/>
  <c r="T37" i="1" s="1"/>
  <c r="U34" i="1" s="1"/>
  <c r="T57" i="1"/>
  <c r="T59" i="1" s="1"/>
  <c r="T61" i="1" s="1"/>
  <c r="S40" i="2" l="1"/>
  <c r="S42" i="2" s="1"/>
  <c r="S36" i="2"/>
  <c r="S28" i="2"/>
  <c r="T67" i="1"/>
  <c r="T66" i="1"/>
  <c r="T65" i="1"/>
  <c r="U47" i="1"/>
  <c r="U35" i="1" s="1"/>
  <c r="S49" i="2" l="1"/>
  <c r="S48" i="2"/>
  <c r="S47" i="2"/>
  <c r="S29" i="2"/>
  <c r="S30" i="2" s="1"/>
  <c r="T27" i="2" s="1"/>
  <c r="U48" i="1"/>
  <c r="U36" i="1" s="1"/>
  <c r="U37" i="1" s="1"/>
  <c r="V34" i="1" s="1"/>
  <c r="U57" i="1"/>
  <c r="U59" i="1" s="1"/>
  <c r="U61" i="1" s="1"/>
  <c r="T35" i="2" l="1"/>
  <c r="U67" i="1"/>
  <c r="U66" i="1"/>
  <c r="U65" i="1"/>
  <c r="V47" i="1"/>
  <c r="V35" i="1" s="1"/>
  <c r="T36" i="2" l="1"/>
  <c r="T40" i="2"/>
  <c r="T42" i="2" s="1"/>
  <c r="T28" i="2"/>
  <c r="V57" i="1"/>
  <c r="V59" i="1" s="1"/>
  <c r="V48" i="1"/>
  <c r="V36" i="1" s="1"/>
  <c r="V37" i="1" s="1"/>
  <c r="W34" i="1" s="1"/>
  <c r="T49" i="2" l="1"/>
  <c r="T48" i="2"/>
  <c r="T47" i="2"/>
  <c r="T29" i="2"/>
  <c r="T30" i="2" s="1"/>
  <c r="U27" i="2" s="1"/>
  <c r="V67" i="1"/>
  <c r="V66" i="1"/>
  <c r="V65" i="1"/>
  <c r="W47" i="1"/>
  <c r="W35" i="1" s="1"/>
  <c r="U35" i="2" l="1"/>
  <c r="W48" i="1"/>
  <c r="W36" i="1" s="1"/>
  <c r="W37" i="1" s="1"/>
  <c r="X34" i="1" s="1"/>
  <c r="W57" i="1"/>
  <c r="W59" i="1" s="1"/>
  <c r="U40" i="2" l="1"/>
  <c r="U42" i="2" s="1"/>
  <c r="U28" i="2"/>
  <c r="U36" i="2"/>
  <c r="W66" i="1"/>
  <c r="W67" i="1"/>
  <c r="W65" i="1"/>
  <c r="X47" i="1"/>
  <c r="X35" i="1" s="1"/>
  <c r="U49" i="2" l="1"/>
  <c r="U48" i="2"/>
  <c r="U47" i="2"/>
  <c r="U29" i="2"/>
  <c r="U30" i="2" s="1"/>
  <c r="V27" i="2" s="1"/>
  <c r="X57" i="1"/>
  <c r="X59" i="1" s="1"/>
  <c r="X61" i="1" s="1"/>
  <c r="X48" i="1"/>
  <c r="V35" i="2" l="1"/>
  <c r="X67" i="1"/>
  <c r="X66" i="1"/>
  <c r="X65" i="1"/>
  <c r="X36" i="1"/>
  <c r="X37" i="1" s="1"/>
  <c r="Y34" i="1" s="1"/>
  <c r="V28" i="2" l="1"/>
  <c r="V40" i="2"/>
  <c r="V42" i="2" s="1"/>
  <c r="V36" i="2"/>
  <c r="Y47" i="1"/>
  <c r="Y35" i="1" s="1"/>
  <c r="V49" i="2" l="1"/>
  <c r="V48" i="2"/>
  <c r="V47" i="2"/>
  <c r="V29" i="2"/>
  <c r="V30" i="2" s="1"/>
  <c r="W27" i="2" s="1"/>
  <c r="Y57" i="1"/>
  <c r="Y59" i="1" s="1"/>
  <c r="Y61" i="1" s="1"/>
  <c r="Y48" i="1"/>
  <c r="W35" i="2" l="1"/>
  <c r="Y67" i="1"/>
  <c r="Y66" i="1"/>
  <c r="Y65" i="1"/>
  <c r="Y36" i="1"/>
  <c r="Y37" i="1" s="1"/>
  <c r="Z34" i="1" s="1"/>
  <c r="W36" i="2" l="1"/>
  <c r="W40" i="2"/>
  <c r="W42" i="2" s="1"/>
  <c r="W28" i="2"/>
  <c r="Z47" i="1"/>
  <c r="Z35" i="1" s="1"/>
  <c r="W49" i="2" l="1"/>
  <c r="W48" i="2"/>
  <c r="W47" i="2"/>
  <c r="W29" i="2"/>
  <c r="W30" i="2" s="1"/>
  <c r="X27" i="2" s="1"/>
  <c r="Z48" i="1"/>
  <c r="Z36" i="1" s="1"/>
  <c r="Z37" i="1" s="1"/>
  <c r="AA34" i="1" s="1"/>
  <c r="Z57" i="1"/>
  <c r="Z59" i="1" s="1"/>
  <c r="Z61" i="1" s="1"/>
  <c r="X35" i="2" l="1"/>
  <c r="Z67" i="1"/>
  <c r="Z66" i="1"/>
  <c r="Z65" i="1"/>
  <c r="AA47" i="1"/>
  <c r="AA35" i="1" s="1"/>
  <c r="X40" i="2" l="1"/>
  <c r="X42" i="2" s="1"/>
  <c r="X36" i="2"/>
  <c r="X28" i="2"/>
  <c r="AA57" i="1"/>
  <c r="AA59" i="1" s="1"/>
  <c r="AA61" i="1" s="1"/>
  <c r="AA48" i="1"/>
  <c r="AA36" i="1" s="1"/>
  <c r="AA37" i="1" s="1"/>
  <c r="X49" i="2" l="1"/>
  <c r="X48" i="2"/>
  <c r="X47" i="2"/>
  <c r="X29" i="2"/>
  <c r="X30" i="2" s="1"/>
  <c r="Y27" i="2" s="1"/>
  <c r="AA67" i="1"/>
  <c r="F67" i="1" s="1"/>
  <c r="AA65" i="1"/>
  <c r="F65" i="1" s="1"/>
  <c r="AA66" i="1"/>
  <c r="F66" i="1" s="1"/>
  <c r="Y35" i="2" l="1"/>
  <c r="Y28" i="2" s="1"/>
  <c r="Y36" i="2" l="1"/>
  <c r="Y40" i="2"/>
  <c r="Y42" i="2" s="1"/>
  <c r="Y49" i="2" l="1"/>
  <c r="Y48" i="2"/>
  <c r="Y47" i="2"/>
  <c r="Y29" i="2"/>
  <c r="Y30" i="2" s="1"/>
  <c r="Z27" i="2" s="1"/>
  <c r="Z35" i="2" l="1"/>
  <c r="Z28" i="2" l="1"/>
  <c r="Z36" i="2"/>
  <c r="Z40" i="2"/>
  <c r="Z42" i="2" s="1"/>
  <c r="Z29" i="2" l="1"/>
  <c r="Z30" i="2" s="1"/>
  <c r="AA27" i="2" s="1"/>
  <c r="Z49" i="2"/>
  <c r="Z48" i="2"/>
  <c r="Z47" i="2"/>
  <c r="AA35" i="2" l="1"/>
  <c r="AA36" i="2" l="1"/>
  <c r="AA28" i="2"/>
  <c r="AA40" i="2"/>
  <c r="AA42" i="2" s="1"/>
  <c r="AA29" i="2" l="1"/>
  <c r="AA30" i="2" s="1"/>
  <c r="AA49" i="2"/>
  <c r="F49" i="2" s="1"/>
  <c r="AA48" i="2"/>
  <c r="F48" i="2" s="1"/>
  <c r="AA47" i="2"/>
  <c r="F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</author>
  </authors>
  <commentList>
    <comment ref="H11" authorId="0" shapeId="0" xr:uid="{DD1260FA-EA0D-413F-BCA6-70C9D2901D61}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You would need to understand which jurisdictions, and what the tax rules are for the major contributing jurisdictions</t>
        </r>
      </text>
    </comment>
    <comment ref="H14" authorId="0" shapeId="0" xr:uid="{703EA5A3-F049-4866-A6EC-6AC045FCFB21}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Purely illustrative</t>
        </r>
      </text>
    </comment>
    <comment ref="C46" authorId="0" shapeId="0" xr:uid="{E4613097-6466-42B8-AC2C-D7F96A369242}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Can approximate with EBT or EBIT for jurisdictions with no interest expense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</author>
  </authors>
  <commentList>
    <comment ref="H11" authorId="0" shapeId="0" xr:uid="{124C6858-1664-4EE3-A8AC-97CF30D1C3C3}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https://www.irs.gov/pub/irs-drop/rr-18-06.pdf
pg. 3</t>
        </r>
      </text>
    </comment>
    <comment ref="H14" authorId="0" shapeId="0" xr:uid="{E054FF64-9997-41B2-B261-453621B52326}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Should be for PF Co</t>
        </r>
      </text>
    </comment>
    <comment ref="C34" authorId="0" shapeId="0" xr:uid="{CD1992EF-089F-4F05-8F04-D2754A1EC210}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This should be for the PF combined co, because tax assets offset combined income</t>
        </r>
      </text>
    </comment>
  </commentList>
</comments>
</file>

<file path=xl/sharedStrings.xml><?xml version="1.0" encoding="utf-8"?>
<sst xmlns="http://schemas.openxmlformats.org/spreadsheetml/2006/main" count="78" uniqueCount="41">
  <si>
    <t>Standalone NOL Valuation</t>
  </si>
  <si>
    <t>x</t>
  </si>
  <si>
    <t>Assumptions</t>
  </si>
  <si>
    <t>($ in millions)</t>
  </si>
  <si>
    <t>Calculation</t>
  </si>
  <si>
    <t>US Federal NOL Balance</t>
  </si>
  <si>
    <t>US Federal Tax Rate</t>
  </si>
  <si>
    <t>Weighted Avg. International Tax Rate</t>
  </si>
  <si>
    <t>US NOL</t>
  </si>
  <si>
    <t>Beginning Balance</t>
  </si>
  <si>
    <t>( - ) NOL Used</t>
  </si>
  <si>
    <t>Ending Balance</t>
  </si>
  <si>
    <t>US Federal NOLs - Years Remaining</t>
  </si>
  <si>
    <t>International NOLs - Years Remaining</t>
  </si>
  <si>
    <t>International NOL Balance</t>
  </si>
  <si>
    <t>Year</t>
  </si>
  <si>
    <t>Counter</t>
  </si>
  <si>
    <t>( - ) Expiration</t>
  </si>
  <si>
    <t>International NOL</t>
  </si>
  <si>
    <t>US Income</t>
  </si>
  <si>
    <t>Taxable Income</t>
  </si>
  <si>
    <t>US Taxable Income</t>
  </si>
  <si>
    <t>International Taxable Income</t>
  </si>
  <si>
    <t>US Tax Shield</t>
  </si>
  <si>
    <t>( x ) Tax Rate</t>
  </si>
  <si>
    <t>Cash Taxes Saved</t>
  </si>
  <si>
    <t>International Tax Shield</t>
  </si>
  <si>
    <t>Tax Discount Rate Start</t>
  </si>
  <si>
    <t>Tax Discount Rate Step</t>
  </si>
  <si>
    <t>Total Cash Taxes Saved</t>
  </si>
  <si>
    <t>NPV</t>
  </si>
  <si>
    <t>Discount</t>
  </si>
  <si>
    <t>Remaining Taxable Income</t>
  </si>
  <si>
    <t>Income Shielded</t>
  </si>
  <si>
    <t>Acquisition NOL Valuation</t>
  </si>
  <si>
    <t>TargetCo US NOL Balance</t>
  </si>
  <si>
    <t>TargetCo US NOLs - Years Remaining</t>
  </si>
  <si>
    <t>TargetCo FMV</t>
  </si>
  <si>
    <t>Long-Term Tax-Exempt Rate</t>
  </si>
  <si>
    <t>PF Taxable Income</t>
  </si>
  <si>
    <t>Section 382 Limitation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</si>
</sst>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6" formatCode="0.0%"/>
    <numFmt numFmtId="167" formatCode="0&quot;yr&quot;"/>
    <numFmt numFmtId="168" formatCode="#,##0_);\(#,##0\);\-\-_)"/>
    <numFmt numFmtId="169" formatCode="&quot;$&quot;#,##0_);\(&quot;$&quot;#,##0\);\-\-_)"/>
    <numFmt numFmtId="170" formatCode="&quot;$&quot;#,##0.0_);\(&quot;$&quot;#,##0.0\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1" xfId="0" applyFont="1" applyBorder="1"/>
    <xf numFmtId="0" fontId="5" fillId="0" borderId="0" xfId="0" applyFont="1"/>
    <xf numFmtId="0" fontId="1" fillId="2" borderId="0" xfId="0" applyFont="1" applyFill="1"/>
    <xf numFmtId="0" fontId="6" fillId="2" borderId="0" xfId="0" applyFont="1" applyFill="1"/>
    <xf numFmtId="0" fontId="7" fillId="0" borderId="0" xfId="0" applyFont="1"/>
    <xf numFmtId="166" fontId="8" fillId="0" borderId="2" xfId="0" applyNumberFormat="1" applyFont="1" applyFill="1" applyBorder="1" applyAlignment="1">
      <alignment horizontal="center"/>
    </xf>
    <xf numFmtId="0" fontId="1" fillId="0" borderId="0" xfId="0" quotePrefix="1" applyFont="1"/>
    <xf numFmtId="167" fontId="8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2" fillId="3" borderId="0" xfId="0" applyFont="1" applyFill="1"/>
    <xf numFmtId="0" fontId="1" fillId="0" borderId="5" xfId="0" quotePrefix="1" applyFont="1" applyBorder="1"/>
    <xf numFmtId="0" fontId="1" fillId="0" borderId="5" xfId="0" applyFont="1" applyBorder="1"/>
    <xf numFmtId="168" fontId="1" fillId="0" borderId="0" xfId="0" applyNumberFormat="1" applyFont="1"/>
    <xf numFmtId="169" fontId="2" fillId="3" borderId="0" xfId="0" applyNumberFormat="1" applyFont="1" applyFill="1"/>
    <xf numFmtId="169" fontId="1" fillId="0" borderId="4" xfId="0" applyNumberFormat="1" applyFont="1" applyBorder="1"/>
    <xf numFmtId="169" fontId="8" fillId="0" borderId="4" xfId="0" applyNumberFormat="1" applyFont="1" applyBorder="1"/>
    <xf numFmtId="166" fontId="1" fillId="0" borderId="0" xfId="0" applyNumberFormat="1" applyFont="1"/>
    <xf numFmtId="169" fontId="12" fillId="0" borderId="4" xfId="0" applyNumberFormat="1" applyFont="1" applyBorder="1"/>
    <xf numFmtId="0" fontId="1" fillId="0" borderId="6" xfId="0" applyFont="1" applyBorder="1"/>
    <xf numFmtId="168" fontId="1" fillId="0" borderId="5" xfId="0" applyNumberFormat="1" applyFont="1" applyBorder="1"/>
    <xf numFmtId="0" fontId="1" fillId="0" borderId="0" xfId="0" applyFont="1" applyBorder="1"/>
    <xf numFmtId="166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/>
    <xf numFmtId="0" fontId="3" fillId="0" borderId="7" xfId="0" applyFont="1" applyBorder="1" applyAlignment="1">
      <alignment horizontal="center"/>
    </xf>
    <xf numFmtId="168" fontId="1" fillId="0" borderId="6" xfId="0" applyNumberFormat="1" applyFont="1" applyBorder="1"/>
    <xf numFmtId="169" fontId="2" fillId="0" borderId="9" xfId="0" applyNumberFormat="1" applyFont="1" applyBorder="1" applyAlignment="1">
      <alignment horizontal="right" indent="1"/>
    </xf>
    <xf numFmtId="168" fontId="2" fillId="0" borderId="10" xfId="0" applyNumberFormat="1" applyFont="1" applyBorder="1" applyAlignment="1">
      <alignment horizontal="right" indent="1"/>
    </xf>
    <xf numFmtId="168" fontId="2" fillId="0" borderId="11" xfId="0" applyNumberFormat="1" applyFont="1" applyBorder="1" applyAlignment="1">
      <alignment horizontal="right" indent="1"/>
    </xf>
    <xf numFmtId="5" fontId="8" fillId="0" borderId="2" xfId="0" applyNumberFormat="1" applyFont="1" applyBorder="1" applyAlignment="1">
      <alignment horizontal="center"/>
    </xf>
    <xf numFmtId="0" fontId="2" fillId="4" borderId="0" xfId="0" applyFont="1" applyFill="1"/>
    <xf numFmtId="169" fontId="2" fillId="4" borderId="0" xfId="0" applyNumberFormat="1" applyFont="1" applyFill="1"/>
    <xf numFmtId="10" fontId="8" fillId="0" borderId="2" xfId="0" applyNumberFormat="1" applyFont="1" applyFill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9EC5-B62A-447C-92C8-EB1D9C657076}">
  <dimension ref="A1:AE67"/>
  <sheetViews>
    <sheetView showGridLines="0" tabSelected="1" zoomScale="118" workbookViewId="0">
      <selection activeCell="A20" sqref="A20"/>
    </sheetView>
  </sheetViews>
  <sheetFormatPr defaultRowHeight="12.75" outlineLevelRow="1" x14ac:dyDescent="0.2"/>
  <cols>
    <col min="1" max="4" width="3.28515625" style="1" customWidth="1"/>
    <col min="5" max="16384" width="9.140625" style="1"/>
  </cols>
  <sheetData>
    <row r="1" spans="1:31" ht="21.75" thickBot="1" x14ac:dyDescent="0.4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3.5" thickTop="1" x14ac:dyDescent="0.2"/>
    <row r="4" spans="1:31" x14ac:dyDescent="0.2">
      <c r="A4" s="6" t="s">
        <v>1</v>
      </c>
      <c r="B4" s="8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x14ac:dyDescent="0.2">
      <c r="B5" s="9" t="s">
        <v>3</v>
      </c>
    </row>
    <row r="7" spans="1:31" x14ac:dyDescent="0.2">
      <c r="C7" s="1" t="s">
        <v>5</v>
      </c>
      <c r="H7" s="39">
        <v>121</v>
      </c>
    </row>
    <row r="8" spans="1:31" x14ac:dyDescent="0.2">
      <c r="C8" s="1" t="s">
        <v>14</v>
      </c>
      <c r="H8" s="39">
        <v>80</v>
      </c>
    </row>
    <row r="10" spans="1:31" x14ac:dyDescent="0.2">
      <c r="C10" s="1" t="s">
        <v>12</v>
      </c>
      <c r="H10" s="12">
        <v>15</v>
      </c>
    </row>
    <row r="11" spans="1:31" x14ac:dyDescent="0.2">
      <c r="C11" s="1" t="s">
        <v>13</v>
      </c>
      <c r="H11" s="12">
        <v>10</v>
      </c>
    </row>
    <row r="13" spans="1:31" x14ac:dyDescent="0.2">
      <c r="C13" s="1" t="s">
        <v>6</v>
      </c>
      <c r="H13" s="10">
        <v>0.35</v>
      </c>
    </row>
    <row r="14" spans="1:31" x14ac:dyDescent="0.2">
      <c r="C14" s="1" t="s">
        <v>7</v>
      </c>
      <c r="H14" s="10">
        <v>0.3</v>
      </c>
    </row>
    <row r="16" spans="1:31" x14ac:dyDescent="0.2">
      <c r="C16" s="1" t="s">
        <v>27</v>
      </c>
      <c r="H16" s="10">
        <v>0.05</v>
      </c>
    </row>
    <row r="17" spans="1:31" x14ac:dyDescent="0.2">
      <c r="C17" s="1" t="s">
        <v>28</v>
      </c>
      <c r="H17" s="10">
        <v>0.01</v>
      </c>
    </row>
    <row r="21" spans="1:31" x14ac:dyDescent="0.2">
      <c r="A21" s="6" t="s">
        <v>1</v>
      </c>
      <c r="B21" s="8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x14ac:dyDescent="0.2">
      <c r="B22" s="9" t="s">
        <v>3</v>
      </c>
    </row>
    <row r="24" spans="1:31" x14ac:dyDescent="0.2">
      <c r="C24" s="2" t="s">
        <v>15</v>
      </c>
      <c r="D24" s="2"/>
      <c r="E24" s="2"/>
      <c r="F24" s="2"/>
      <c r="G24" s="2"/>
      <c r="H24" s="14">
        <v>2018</v>
      </c>
      <c r="I24" s="15">
        <f>H24+1</f>
        <v>2019</v>
      </c>
      <c r="J24" s="15">
        <f t="shared" ref="J24:AA24" si="0">I24+1</f>
        <v>2020</v>
      </c>
      <c r="K24" s="15">
        <f t="shared" si="0"/>
        <v>2021</v>
      </c>
      <c r="L24" s="15">
        <f t="shared" si="0"/>
        <v>2022</v>
      </c>
      <c r="M24" s="15">
        <f t="shared" si="0"/>
        <v>2023</v>
      </c>
      <c r="N24" s="15">
        <f t="shared" si="0"/>
        <v>2024</v>
      </c>
      <c r="O24" s="15">
        <f t="shared" si="0"/>
        <v>2025</v>
      </c>
      <c r="P24" s="15">
        <f t="shared" si="0"/>
        <v>2026</v>
      </c>
      <c r="Q24" s="15">
        <f t="shared" si="0"/>
        <v>2027</v>
      </c>
      <c r="R24" s="15">
        <f t="shared" si="0"/>
        <v>2028</v>
      </c>
      <c r="S24" s="15">
        <f t="shared" si="0"/>
        <v>2029</v>
      </c>
      <c r="T24" s="15">
        <f t="shared" si="0"/>
        <v>2030</v>
      </c>
      <c r="U24" s="15">
        <f t="shared" si="0"/>
        <v>2031</v>
      </c>
      <c r="V24" s="15">
        <f t="shared" si="0"/>
        <v>2032</v>
      </c>
      <c r="W24" s="15">
        <f t="shared" si="0"/>
        <v>2033</v>
      </c>
      <c r="X24" s="15">
        <f t="shared" si="0"/>
        <v>2034</v>
      </c>
      <c r="Y24" s="15">
        <f t="shared" si="0"/>
        <v>2035</v>
      </c>
      <c r="Z24" s="15">
        <f t="shared" si="0"/>
        <v>2036</v>
      </c>
      <c r="AA24" s="15">
        <f t="shared" si="0"/>
        <v>2037</v>
      </c>
    </row>
    <row r="25" spans="1:31" hidden="1" outlineLevel="1" x14ac:dyDescent="0.2">
      <c r="C25" s="9" t="s">
        <v>16</v>
      </c>
      <c r="H25" s="13">
        <v>1</v>
      </c>
      <c r="I25" s="13">
        <f>H25+1</f>
        <v>2</v>
      </c>
      <c r="J25" s="13">
        <f t="shared" ref="J25:AA25" si="1">I25+1</f>
        <v>3</v>
      </c>
      <c r="K25" s="13">
        <f t="shared" si="1"/>
        <v>4</v>
      </c>
      <c r="L25" s="13">
        <f t="shared" si="1"/>
        <v>5</v>
      </c>
      <c r="M25" s="13">
        <f t="shared" si="1"/>
        <v>6</v>
      </c>
      <c r="N25" s="13">
        <f t="shared" si="1"/>
        <v>7</v>
      </c>
      <c r="O25" s="13">
        <f t="shared" si="1"/>
        <v>8</v>
      </c>
      <c r="P25" s="13">
        <f t="shared" si="1"/>
        <v>9</v>
      </c>
      <c r="Q25" s="13">
        <f t="shared" si="1"/>
        <v>10</v>
      </c>
      <c r="R25" s="13">
        <f t="shared" si="1"/>
        <v>11</v>
      </c>
      <c r="S25" s="13">
        <f t="shared" si="1"/>
        <v>12</v>
      </c>
      <c r="T25" s="13">
        <f t="shared" si="1"/>
        <v>13</v>
      </c>
      <c r="U25" s="13">
        <f t="shared" si="1"/>
        <v>14</v>
      </c>
      <c r="V25" s="13">
        <f t="shared" si="1"/>
        <v>15</v>
      </c>
      <c r="W25" s="13">
        <f t="shared" si="1"/>
        <v>16</v>
      </c>
      <c r="X25" s="13">
        <f t="shared" si="1"/>
        <v>17</v>
      </c>
      <c r="Y25" s="13">
        <f t="shared" si="1"/>
        <v>18</v>
      </c>
      <c r="Z25" s="13">
        <f t="shared" si="1"/>
        <v>19</v>
      </c>
      <c r="AA25" s="13">
        <f t="shared" si="1"/>
        <v>20</v>
      </c>
    </row>
    <row r="26" spans="1:31" collapsed="1" x14ac:dyDescent="0.2"/>
    <row r="27" spans="1:31" x14ac:dyDescent="0.2">
      <c r="C27" s="3" t="s">
        <v>8</v>
      </c>
    </row>
    <row r="28" spans="1:31" x14ac:dyDescent="0.2">
      <c r="C28" s="16" t="s">
        <v>9</v>
      </c>
      <c r="D28" s="16"/>
      <c r="E28" s="16"/>
      <c r="F28" s="16"/>
      <c r="G28" s="16"/>
      <c r="H28" s="22">
        <f>H7</f>
        <v>121</v>
      </c>
      <c r="I28" s="22">
        <f>H31</f>
        <v>106</v>
      </c>
      <c r="J28" s="22">
        <f t="shared" ref="J28:AA28" si="2">I31</f>
        <v>88</v>
      </c>
      <c r="K28" s="22">
        <f t="shared" si="2"/>
        <v>69.819999999999993</v>
      </c>
      <c r="L28" s="22">
        <f t="shared" si="2"/>
        <v>51.458199999999991</v>
      </c>
      <c r="M28" s="22">
        <f t="shared" si="2"/>
        <v>32.912781999999993</v>
      </c>
      <c r="N28" s="22">
        <f t="shared" si="2"/>
        <v>14.181909819999994</v>
      </c>
      <c r="O28" s="22">
        <f t="shared" si="2"/>
        <v>0</v>
      </c>
      <c r="P28" s="22">
        <f t="shared" si="2"/>
        <v>0</v>
      </c>
      <c r="Q28" s="22">
        <f t="shared" si="2"/>
        <v>0</v>
      </c>
      <c r="R28" s="22">
        <f t="shared" si="2"/>
        <v>0</v>
      </c>
      <c r="S28" s="22">
        <f t="shared" si="2"/>
        <v>0</v>
      </c>
      <c r="T28" s="22">
        <f t="shared" si="2"/>
        <v>0</v>
      </c>
      <c r="U28" s="22">
        <f t="shared" si="2"/>
        <v>0</v>
      </c>
      <c r="V28" s="22">
        <f t="shared" si="2"/>
        <v>0</v>
      </c>
      <c r="W28" s="22">
        <f t="shared" si="2"/>
        <v>0</v>
      </c>
      <c r="X28" s="22">
        <f t="shared" si="2"/>
        <v>0</v>
      </c>
      <c r="Y28" s="22">
        <f t="shared" si="2"/>
        <v>0</v>
      </c>
      <c r="Z28" s="22">
        <f t="shared" si="2"/>
        <v>0</v>
      </c>
      <c r="AA28" s="22">
        <f t="shared" si="2"/>
        <v>0</v>
      </c>
    </row>
    <row r="29" spans="1:31" x14ac:dyDescent="0.2">
      <c r="C29" s="18" t="s">
        <v>10</v>
      </c>
      <c r="D29" s="19"/>
      <c r="E29" s="19"/>
      <c r="F29" s="19"/>
      <c r="G29" s="19"/>
      <c r="H29" s="27">
        <f>H42</f>
        <v>-15</v>
      </c>
      <c r="I29" s="27">
        <f t="shared" ref="I29:AA29" si="3">I42</f>
        <v>-18</v>
      </c>
      <c r="J29" s="27">
        <f t="shared" si="3"/>
        <v>-18.18</v>
      </c>
      <c r="K29" s="27">
        <f t="shared" si="3"/>
        <v>-18.361799999999999</v>
      </c>
      <c r="L29" s="27">
        <f t="shared" si="3"/>
        <v>-18.545417999999998</v>
      </c>
      <c r="M29" s="27">
        <f t="shared" si="3"/>
        <v>-18.730872179999999</v>
      </c>
      <c r="N29" s="27">
        <f t="shared" si="3"/>
        <v>-14.181909819999994</v>
      </c>
      <c r="O29" s="27">
        <f t="shared" si="3"/>
        <v>0</v>
      </c>
      <c r="P29" s="27">
        <f t="shared" si="3"/>
        <v>0</v>
      </c>
      <c r="Q29" s="27">
        <f t="shared" si="3"/>
        <v>0</v>
      </c>
      <c r="R29" s="27">
        <f t="shared" si="3"/>
        <v>0</v>
      </c>
      <c r="S29" s="27">
        <f t="shared" si="3"/>
        <v>0</v>
      </c>
      <c r="T29" s="27">
        <f t="shared" si="3"/>
        <v>0</v>
      </c>
      <c r="U29" s="27">
        <f t="shared" si="3"/>
        <v>0</v>
      </c>
      <c r="V29" s="27">
        <f t="shared" si="3"/>
        <v>0</v>
      </c>
      <c r="W29" s="27">
        <f t="shared" si="3"/>
        <v>0</v>
      </c>
      <c r="X29" s="27">
        <f t="shared" si="3"/>
        <v>0</v>
      </c>
      <c r="Y29" s="27">
        <f t="shared" si="3"/>
        <v>0</v>
      </c>
      <c r="Z29" s="27">
        <f t="shared" si="3"/>
        <v>0</v>
      </c>
      <c r="AA29" s="27">
        <f t="shared" si="3"/>
        <v>0</v>
      </c>
    </row>
    <row r="30" spans="1:31" x14ac:dyDescent="0.2">
      <c r="C30" s="11" t="s">
        <v>17</v>
      </c>
      <c r="H30" s="20">
        <f>IF(H$25&gt;=$H$10,-MAX(0,SUM(H28:H29)),0)</f>
        <v>0</v>
      </c>
      <c r="I30" s="20">
        <f t="shared" ref="I30:AA30" si="4">IF(I$25&gt;=$H$10,-MAX(0,SUM(I28:I29)),0)</f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t="shared" si="4"/>
        <v>0</v>
      </c>
      <c r="O30" s="20">
        <f t="shared" si="4"/>
        <v>0</v>
      </c>
      <c r="P30" s="20">
        <f t="shared" si="4"/>
        <v>0</v>
      </c>
      <c r="Q30" s="20">
        <f t="shared" si="4"/>
        <v>0</v>
      </c>
      <c r="R30" s="20">
        <f t="shared" si="4"/>
        <v>0</v>
      </c>
      <c r="S30" s="20">
        <f t="shared" si="4"/>
        <v>0</v>
      </c>
      <c r="T30" s="20">
        <f t="shared" si="4"/>
        <v>0</v>
      </c>
      <c r="U30" s="20">
        <f t="shared" si="4"/>
        <v>0</v>
      </c>
      <c r="V30" s="20">
        <f t="shared" si="4"/>
        <v>0</v>
      </c>
      <c r="W30" s="20">
        <f t="shared" si="4"/>
        <v>0</v>
      </c>
      <c r="X30" s="20">
        <f t="shared" si="4"/>
        <v>0</v>
      </c>
      <c r="Y30" s="20">
        <f t="shared" si="4"/>
        <v>0</v>
      </c>
      <c r="Z30" s="20">
        <f t="shared" si="4"/>
        <v>0</v>
      </c>
      <c r="AA30" s="20">
        <f t="shared" si="4"/>
        <v>0</v>
      </c>
    </row>
    <row r="31" spans="1:31" s="2" customFormat="1" x14ac:dyDescent="0.2">
      <c r="C31" s="17" t="s">
        <v>11</v>
      </c>
      <c r="D31" s="17"/>
      <c r="E31" s="17"/>
      <c r="F31" s="17"/>
      <c r="G31" s="17"/>
      <c r="H31" s="21">
        <f>SUM(H28:H30)</f>
        <v>106</v>
      </c>
      <c r="I31" s="21">
        <f t="shared" ref="I31:AA31" si="5">SUM(I28:I30)</f>
        <v>88</v>
      </c>
      <c r="J31" s="21">
        <f t="shared" si="5"/>
        <v>69.819999999999993</v>
      </c>
      <c r="K31" s="21">
        <f t="shared" si="5"/>
        <v>51.458199999999991</v>
      </c>
      <c r="L31" s="21">
        <f t="shared" si="5"/>
        <v>32.912781999999993</v>
      </c>
      <c r="M31" s="21">
        <f t="shared" si="5"/>
        <v>14.181909819999994</v>
      </c>
      <c r="N31" s="21">
        <f t="shared" si="5"/>
        <v>0</v>
      </c>
      <c r="O31" s="21">
        <f t="shared" si="5"/>
        <v>0</v>
      </c>
      <c r="P31" s="21">
        <f t="shared" si="5"/>
        <v>0</v>
      </c>
      <c r="Q31" s="21">
        <f t="shared" si="5"/>
        <v>0</v>
      </c>
      <c r="R31" s="21">
        <f t="shared" si="5"/>
        <v>0</v>
      </c>
      <c r="S31" s="21">
        <f t="shared" si="5"/>
        <v>0</v>
      </c>
      <c r="T31" s="21">
        <f t="shared" si="5"/>
        <v>0</v>
      </c>
      <c r="U31" s="21">
        <f t="shared" si="5"/>
        <v>0</v>
      </c>
      <c r="V31" s="21">
        <f t="shared" si="5"/>
        <v>0</v>
      </c>
      <c r="W31" s="21">
        <f t="shared" si="5"/>
        <v>0</v>
      </c>
      <c r="X31" s="21">
        <f t="shared" si="5"/>
        <v>0</v>
      </c>
      <c r="Y31" s="21">
        <f t="shared" si="5"/>
        <v>0</v>
      </c>
      <c r="Z31" s="21">
        <f t="shared" si="5"/>
        <v>0</v>
      </c>
      <c r="AA31" s="21">
        <f t="shared" si="5"/>
        <v>0</v>
      </c>
    </row>
    <row r="33" spans="3:27" x14ac:dyDescent="0.2">
      <c r="C33" s="3" t="s">
        <v>18</v>
      </c>
    </row>
    <row r="34" spans="3:27" x14ac:dyDescent="0.2">
      <c r="C34" s="16" t="s">
        <v>9</v>
      </c>
      <c r="D34" s="16"/>
      <c r="E34" s="16"/>
      <c r="F34" s="16"/>
      <c r="G34" s="16"/>
      <c r="H34" s="22">
        <f>H8</f>
        <v>80</v>
      </c>
      <c r="I34" s="22">
        <f>H37</f>
        <v>71</v>
      </c>
      <c r="J34" s="22">
        <f t="shared" ref="J34:AA34" si="6">I37</f>
        <v>60.2</v>
      </c>
      <c r="K34" s="22">
        <f t="shared" si="6"/>
        <v>49.292000000000002</v>
      </c>
      <c r="L34" s="22">
        <f t="shared" si="6"/>
        <v>38.274920000000002</v>
      </c>
      <c r="M34" s="22">
        <f t="shared" si="6"/>
        <v>27.147669200000003</v>
      </c>
      <c r="N34" s="22">
        <f t="shared" si="6"/>
        <v>15.909145892000003</v>
      </c>
      <c r="O34" s="22">
        <f t="shared" si="6"/>
        <v>4.5582373509200043</v>
      </c>
      <c r="P34" s="22">
        <f t="shared" si="6"/>
        <v>0</v>
      </c>
      <c r="Q34" s="22">
        <f t="shared" si="6"/>
        <v>0</v>
      </c>
      <c r="R34" s="22">
        <f t="shared" si="6"/>
        <v>0</v>
      </c>
      <c r="S34" s="22">
        <f t="shared" si="6"/>
        <v>0</v>
      </c>
      <c r="T34" s="22">
        <f t="shared" si="6"/>
        <v>0</v>
      </c>
      <c r="U34" s="22">
        <f t="shared" si="6"/>
        <v>0</v>
      </c>
      <c r="V34" s="22">
        <f t="shared" si="6"/>
        <v>0</v>
      </c>
      <c r="W34" s="22">
        <f t="shared" si="6"/>
        <v>0</v>
      </c>
      <c r="X34" s="22">
        <f t="shared" si="6"/>
        <v>0</v>
      </c>
      <c r="Y34" s="22">
        <f t="shared" si="6"/>
        <v>0</v>
      </c>
      <c r="Z34" s="22">
        <f t="shared" si="6"/>
        <v>0</v>
      </c>
      <c r="AA34" s="22">
        <f t="shared" si="6"/>
        <v>0</v>
      </c>
    </row>
    <row r="35" spans="3:27" x14ac:dyDescent="0.2">
      <c r="C35" s="18" t="s">
        <v>10</v>
      </c>
      <c r="D35" s="19"/>
      <c r="E35" s="19"/>
      <c r="F35" s="19"/>
      <c r="G35" s="19"/>
      <c r="H35" s="27">
        <f>H47</f>
        <v>-9</v>
      </c>
      <c r="I35" s="27">
        <f t="shared" ref="I35:AA35" si="7">I47</f>
        <v>-10.799999999999999</v>
      </c>
      <c r="J35" s="27">
        <f t="shared" si="7"/>
        <v>-10.907999999999999</v>
      </c>
      <c r="K35" s="27">
        <f t="shared" si="7"/>
        <v>-11.017079999999998</v>
      </c>
      <c r="L35" s="27">
        <f t="shared" si="7"/>
        <v>-11.127250799999999</v>
      </c>
      <c r="M35" s="27">
        <f t="shared" si="7"/>
        <v>-11.238523308</v>
      </c>
      <c r="N35" s="27">
        <f t="shared" si="7"/>
        <v>-11.350908541079999</v>
      </c>
      <c r="O35" s="27">
        <f t="shared" si="7"/>
        <v>-4.5582373509200043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</row>
    <row r="36" spans="3:27" x14ac:dyDescent="0.2">
      <c r="C36" s="11" t="s">
        <v>17</v>
      </c>
      <c r="H36" s="20">
        <f>IF(H$25&gt;=$H$11,-MAX(0,SUM(H34:H35)),0)</f>
        <v>0</v>
      </c>
      <c r="I36" s="20">
        <f t="shared" ref="I36:AA36" si="8">IF(I$25&gt;=$H$11,-MAX(0,SUM(I34:I35)),0)</f>
        <v>0</v>
      </c>
      <c r="J36" s="20">
        <f t="shared" si="8"/>
        <v>0</v>
      </c>
      <c r="K36" s="20">
        <f t="shared" si="8"/>
        <v>0</v>
      </c>
      <c r="L36" s="20">
        <f t="shared" si="8"/>
        <v>0</v>
      </c>
      <c r="M36" s="20">
        <f t="shared" si="8"/>
        <v>0</v>
      </c>
      <c r="N36" s="20">
        <f t="shared" si="8"/>
        <v>0</v>
      </c>
      <c r="O36" s="20">
        <f t="shared" si="8"/>
        <v>0</v>
      </c>
      <c r="P36" s="20">
        <f t="shared" si="8"/>
        <v>0</v>
      </c>
      <c r="Q36" s="20">
        <f t="shared" si="8"/>
        <v>0</v>
      </c>
      <c r="R36" s="20">
        <f t="shared" si="8"/>
        <v>0</v>
      </c>
      <c r="S36" s="20">
        <f t="shared" si="8"/>
        <v>0</v>
      </c>
      <c r="T36" s="20">
        <f t="shared" si="8"/>
        <v>0</v>
      </c>
      <c r="U36" s="20">
        <f t="shared" si="8"/>
        <v>0</v>
      </c>
      <c r="V36" s="20">
        <f t="shared" si="8"/>
        <v>0</v>
      </c>
      <c r="W36" s="20">
        <f t="shared" si="8"/>
        <v>0</v>
      </c>
      <c r="X36" s="20">
        <f t="shared" si="8"/>
        <v>0</v>
      </c>
      <c r="Y36" s="20">
        <f t="shared" si="8"/>
        <v>0</v>
      </c>
      <c r="Z36" s="20">
        <f t="shared" si="8"/>
        <v>0</v>
      </c>
      <c r="AA36" s="20">
        <f t="shared" si="8"/>
        <v>0</v>
      </c>
    </row>
    <row r="37" spans="3:27" s="2" customFormat="1" x14ac:dyDescent="0.2">
      <c r="C37" s="17" t="s">
        <v>11</v>
      </c>
      <c r="D37" s="17"/>
      <c r="E37" s="17"/>
      <c r="F37" s="17"/>
      <c r="G37" s="17"/>
      <c r="H37" s="21">
        <f>SUM(H34:H36)</f>
        <v>71</v>
      </c>
      <c r="I37" s="21">
        <f t="shared" ref="I37" si="9">SUM(I34:I36)</f>
        <v>60.2</v>
      </c>
      <c r="J37" s="21">
        <f t="shared" ref="J37" si="10">SUM(J34:J36)</f>
        <v>49.292000000000002</v>
      </c>
      <c r="K37" s="21">
        <f t="shared" ref="K37" si="11">SUM(K34:K36)</f>
        <v>38.274920000000002</v>
      </c>
      <c r="L37" s="21">
        <f t="shared" ref="L37" si="12">SUM(L34:L36)</f>
        <v>27.147669200000003</v>
      </c>
      <c r="M37" s="21">
        <f t="shared" ref="M37" si="13">SUM(M34:M36)</f>
        <v>15.909145892000003</v>
      </c>
      <c r="N37" s="21">
        <f t="shared" ref="N37" si="14">SUM(N34:N36)</f>
        <v>4.5582373509200043</v>
      </c>
      <c r="O37" s="21">
        <f t="shared" ref="O37" si="15">SUM(O34:O36)</f>
        <v>0</v>
      </c>
      <c r="P37" s="21">
        <f t="shared" ref="P37" si="16">SUM(P34:P36)</f>
        <v>0</v>
      </c>
      <c r="Q37" s="21">
        <f t="shared" ref="Q37" si="17">SUM(Q34:Q36)</f>
        <v>0</v>
      </c>
      <c r="R37" s="21">
        <f t="shared" ref="R37" si="18">SUM(R34:R36)</f>
        <v>0</v>
      </c>
      <c r="S37" s="21">
        <f t="shared" ref="S37" si="19">SUM(S34:S36)</f>
        <v>0</v>
      </c>
      <c r="T37" s="21">
        <f t="shared" ref="T37" si="20">SUM(T34:T36)</f>
        <v>0</v>
      </c>
      <c r="U37" s="21">
        <f t="shared" ref="U37" si="21">SUM(U34:U36)</f>
        <v>0</v>
      </c>
      <c r="V37" s="21">
        <f t="shared" ref="V37" si="22">SUM(V34:V36)</f>
        <v>0</v>
      </c>
      <c r="W37" s="21">
        <f t="shared" ref="W37" si="23">SUM(W34:W36)</f>
        <v>0</v>
      </c>
      <c r="X37" s="21">
        <f t="shared" ref="X37" si="24">SUM(X34:X36)</f>
        <v>0</v>
      </c>
      <c r="Y37" s="21">
        <f t="shared" ref="Y37" si="25">SUM(Y34:Y36)</f>
        <v>0</v>
      </c>
      <c r="Z37" s="21">
        <f t="shared" ref="Z37" si="26">SUM(Z34:Z36)</f>
        <v>0</v>
      </c>
      <c r="AA37" s="21">
        <f t="shared" ref="AA37" si="27">SUM(AA34:AA36)</f>
        <v>0</v>
      </c>
    </row>
    <row r="40" spans="3:27" x14ac:dyDescent="0.2">
      <c r="C40" s="3" t="s">
        <v>21</v>
      </c>
    </row>
    <row r="41" spans="3:27" x14ac:dyDescent="0.2">
      <c r="C41" s="22" t="s">
        <v>20</v>
      </c>
      <c r="D41" s="22"/>
      <c r="E41" s="22"/>
      <c r="F41" s="22"/>
      <c r="G41" s="22"/>
      <c r="H41" s="23">
        <v>15</v>
      </c>
      <c r="I41" s="23">
        <v>18</v>
      </c>
      <c r="J41" s="23">
        <v>18.18</v>
      </c>
      <c r="K41" s="23">
        <v>18.361799999999999</v>
      </c>
      <c r="L41" s="23">
        <v>18.545417999999998</v>
      </c>
      <c r="M41" s="23">
        <v>18.730872179999999</v>
      </c>
      <c r="N41" s="23">
        <v>18.9181809018</v>
      </c>
      <c r="O41" s="23">
        <v>19.107362710817998</v>
      </c>
      <c r="P41" s="23">
        <v>19.29843633792618</v>
      </c>
      <c r="Q41" s="23">
        <v>19.491420701305444</v>
      </c>
      <c r="R41" s="23">
        <v>19.6863349083185</v>
      </c>
      <c r="S41" s="23">
        <v>19.883198257401684</v>
      </c>
      <c r="T41" s="23">
        <v>20.082030239975701</v>
      </c>
      <c r="U41" s="23">
        <v>20.28285054237546</v>
      </c>
      <c r="V41" s="23">
        <v>20.485679047799216</v>
      </c>
      <c r="W41" s="23">
        <v>20.69053583827721</v>
      </c>
      <c r="X41" s="23">
        <v>20.897441196659983</v>
      </c>
      <c r="Y41" s="23">
        <v>21.106415608626584</v>
      </c>
      <c r="Z41" s="23">
        <v>21.31747976471285</v>
      </c>
      <c r="AA41" s="23">
        <v>21.530654562359977</v>
      </c>
    </row>
    <row r="42" spans="3:27" x14ac:dyDescent="0.2">
      <c r="C42" s="11" t="s">
        <v>10</v>
      </c>
      <c r="H42" s="20">
        <f>-MAX(0,MIN(H41,H28))</f>
        <v>-15</v>
      </c>
      <c r="I42" s="20">
        <f t="shared" ref="I42:AA42" si="28">-MAX(0,MIN(I41,I28))</f>
        <v>-18</v>
      </c>
      <c r="J42" s="20">
        <f t="shared" si="28"/>
        <v>-18.18</v>
      </c>
      <c r="K42" s="20">
        <f t="shared" si="28"/>
        <v>-18.361799999999999</v>
      </c>
      <c r="L42" s="20">
        <f t="shared" si="28"/>
        <v>-18.545417999999998</v>
      </c>
      <c r="M42" s="20">
        <f t="shared" si="28"/>
        <v>-18.730872179999999</v>
      </c>
      <c r="N42" s="20">
        <f t="shared" si="28"/>
        <v>-14.181909819999994</v>
      </c>
      <c r="O42" s="20">
        <f t="shared" si="28"/>
        <v>0</v>
      </c>
      <c r="P42" s="20">
        <f t="shared" si="28"/>
        <v>0</v>
      </c>
      <c r="Q42" s="20">
        <f t="shared" si="28"/>
        <v>0</v>
      </c>
      <c r="R42" s="20">
        <f t="shared" si="28"/>
        <v>0</v>
      </c>
      <c r="S42" s="20">
        <f t="shared" si="28"/>
        <v>0</v>
      </c>
      <c r="T42" s="20">
        <f t="shared" si="28"/>
        <v>0</v>
      </c>
      <c r="U42" s="20">
        <f t="shared" si="28"/>
        <v>0</v>
      </c>
      <c r="V42" s="20">
        <f t="shared" si="28"/>
        <v>0</v>
      </c>
      <c r="W42" s="20">
        <f t="shared" si="28"/>
        <v>0</v>
      </c>
      <c r="X42" s="20">
        <f t="shared" si="28"/>
        <v>0</v>
      </c>
      <c r="Y42" s="20">
        <f t="shared" si="28"/>
        <v>0</v>
      </c>
      <c r="Z42" s="20">
        <f t="shared" si="28"/>
        <v>0</v>
      </c>
      <c r="AA42" s="20">
        <f t="shared" si="28"/>
        <v>0</v>
      </c>
    </row>
    <row r="43" spans="3:27" s="2" customFormat="1" x14ac:dyDescent="0.2">
      <c r="C43" s="17" t="s">
        <v>32</v>
      </c>
      <c r="D43" s="17"/>
      <c r="E43" s="17"/>
      <c r="F43" s="17"/>
      <c r="G43" s="17"/>
      <c r="H43" s="21">
        <f>SUM(H41:H42)</f>
        <v>0</v>
      </c>
      <c r="I43" s="21">
        <f t="shared" ref="I43:AA43" si="29">SUM(I41:I42)</f>
        <v>0</v>
      </c>
      <c r="J43" s="21">
        <f t="shared" si="29"/>
        <v>0</v>
      </c>
      <c r="K43" s="21">
        <f t="shared" si="29"/>
        <v>0</v>
      </c>
      <c r="L43" s="21">
        <f t="shared" si="29"/>
        <v>0</v>
      </c>
      <c r="M43" s="21">
        <f t="shared" si="29"/>
        <v>0</v>
      </c>
      <c r="N43" s="21">
        <f t="shared" si="29"/>
        <v>4.7362710818000053</v>
      </c>
      <c r="O43" s="21">
        <f t="shared" si="29"/>
        <v>19.107362710817998</v>
      </c>
      <c r="P43" s="21">
        <f t="shared" si="29"/>
        <v>19.29843633792618</v>
      </c>
      <c r="Q43" s="21">
        <f t="shared" si="29"/>
        <v>19.491420701305444</v>
      </c>
      <c r="R43" s="21">
        <f t="shared" si="29"/>
        <v>19.6863349083185</v>
      </c>
      <c r="S43" s="21">
        <f t="shared" si="29"/>
        <v>19.883198257401684</v>
      </c>
      <c r="T43" s="21">
        <f t="shared" si="29"/>
        <v>20.082030239975701</v>
      </c>
      <c r="U43" s="21">
        <f t="shared" si="29"/>
        <v>20.28285054237546</v>
      </c>
      <c r="V43" s="21">
        <f t="shared" si="29"/>
        <v>20.485679047799216</v>
      </c>
      <c r="W43" s="21">
        <f t="shared" si="29"/>
        <v>20.69053583827721</v>
      </c>
      <c r="X43" s="21">
        <f t="shared" si="29"/>
        <v>20.897441196659983</v>
      </c>
      <c r="Y43" s="21">
        <f t="shared" si="29"/>
        <v>21.106415608626584</v>
      </c>
      <c r="Z43" s="21">
        <f t="shared" si="29"/>
        <v>21.31747976471285</v>
      </c>
      <c r="AA43" s="21">
        <f t="shared" si="29"/>
        <v>21.530654562359977</v>
      </c>
    </row>
    <row r="45" spans="3:27" x14ac:dyDescent="0.2">
      <c r="C45" s="3" t="s">
        <v>22</v>
      </c>
    </row>
    <row r="46" spans="3:27" x14ac:dyDescent="0.2">
      <c r="C46" s="22" t="s">
        <v>20</v>
      </c>
      <c r="D46" s="22"/>
      <c r="E46" s="22"/>
      <c r="F46" s="22"/>
      <c r="G46" s="22"/>
      <c r="H46" s="23">
        <v>9</v>
      </c>
      <c r="I46" s="23">
        <v>10.799999999999999</v>
      </c>
      <c r="J46" s="23">
        <v>10.907999999999999</v>
      </c>
      <c r="K46" s="23">
        <v>11.017079999999998</v>
      </c>
      <c r="L46" s="23">
        <v>11.127250799999999</v>
      </c>
      <c r="M46" s="23">
        <v>11.238523308</v>
      </c>
      <c r="N46" s="23">
        <v>11.350908541079999</v>
      </c>
      <c r="O46" s="23">
        <v>11.464417626490798</v>
      </c>
      <c r="P46" s="23">
        <v>11.579061802755708</v>
      </c>
      <c r="Q46" s="23">
        <v>11.694852420783265</v>
      </c>
      <c r="R46" s="23">
        <v>11.8118009449911</v>
      </c>
      <c r="S46" s="23">
        <v>11.92991895444101</v>
      </c>
      <c r="T46" s="23">
        <v>12.049218143985421</v>
      </c>
      <c r="U46" s="23">
        <v>12.169710325425276</v>
      </c>
      <c r="V46" s="23">
        <v>12.291407428679529</v>
      </c>
      <c r="W46" s="23">
        <v>12.414321502966326</v>
      </c>
      <c r="X46" s="23">
        <v>12.538464717995989</v>
      </c>
      <c r="Y46" s="23">
        <v>12.663849365175951</v>
      </c>
      <c r="Z46" s="23">
        <v>12.79048785882771</v>
      </c>
      <c r="AA46" s="23">
        <v>12.918392737415987</v>
      </c>
    </row>
    <row r="47" spans="3:27" x14ac:dyDescent="0.2">
      <c r="C47" s="11" t="s">
        <v>10</v>
      </c>
      <c r="H47" s="20">
        <f>-MAX(0,MIN(H46,H34))</f>
        <v>-9</v>
      </c>
      <c r="I47" s="20">
        <f t="shared" ref="I47:AA47" si="30">-MAX(0,MIN(I46,I34))</f>
        <v>-10.799999999999999</v>
      </c>
      <c r="J47" s="20">
        <f t="shared" si="30"/>
        <v>-10.907999999999999</v>
      </c>
      <c r="K47" s="20">
        <f t="shared" si="30"/>
        <v>-11.017079999999998</v>
      </c>
      <c r="L47" s="20">
        <f t="shared" si="30"/>
        <v>-11.127250799999999</v>
      </c>
      <c r="M47" s="20">
        <f t="shared" si="30"/>
        <v>-11.238523308</v>
      </c>
      <c r="N47" s="20">
        <f t="shared" si="30"/>
        <v>-11.350908541079999</v>
      </c>
      <c r="O47" s="20">
        <f t="shared" si="30"/>
        <v>-4.5582373509200043</v>
      </c>
      <c r="P47" s="20">
        <f t="shared" si="30"/>
        <v>0</v>
      </c>
      <c r="Q47" s="20">
        <f t="shared" si="30"/>
        <v>0</v>
      </c>
      <c r="R47" s="20">
        <f t="shared" si="30"/>
        <v>0</v>
      </c>
      <c r="S47" s="20">
        <f t="shared" si="30"/>
        <v>0</v>
      </c>
      <c r="T47" s="20">
        <f t="shared" si="30"/>
        <v>0</v>
      </c>
      <c r="U47" s="20">
        <f t="shared" si="30"/>
        <v>0</v>
      </c>
      <c r="V47" s="20">
        <f t="shared" si="30"/>
        <v>0</v>
      </c>
      <c r="W47" s="20">
        <f t="shared" si="30"/>
        <v>0</v>
      </c>
      <c r="X47" s="20">
        <f t="shared" si="30"/>
        <v>0</v>
      </c>
      <c r="Y47" s="20">
        <f t="shared" si="30"/>
        <v>0</v>
      </c>
      <c r="Z47" s="20">
        <f t="shared" si="30"/>
        <v>0</v>
      </c>
      <c r="AA47" s="20">
        <f t="shared" si="30"/>
        <v>0</v>
      </c>
    </row>
    <row r="48" spans="3:27" s="2" customFormat="1" x14ac:dyDescent="0.2">
      <c r="C48" s="17" t="s">
        <v>32</v>
      </c>
      <c r="D48" s="17"/>
      <c r="E48" s="17"/>
      <c r="F48" s="17"/>
      <c r="G48" s="17"/>
      <c r="H48" s="21">
        <f>SUM(H46:H47)</f>
        <v>0</v>
      </c>
      <c r="I48" s="21">
        <f t="shared" ref="I48" si="31">SUM(I46:I47)</f>
        <v>0</v>
      </c>
      <c r="J48" s="21">
        <f t="shared" ref="J48" si="32">SUM(J46:J47)</f>
        <v>0</v>
      </c>
      <c r="K48" s="21">
        <f t="shared" ref="K48" si="33">SUM(K46:K47)</f>
        <v>0</v>
      </c>
      <c r="L48" s="21">
        <f t="shared" ref="L48" si="34">SUM(L46:L47)</f>
        <v>0</v>
      </c>
      <c r="M48" s="21">
        <f t="shared" ref="M48" si="35">SUM(M46:M47)</f>
        <v>0</v>
      </c>
      <c r="N48" s="21">
        <f t="shared" ref="N48" si="36">SUM(N46:N47)</f>
        <v>0</v>
      </c>
      <c r="O48" s="21">
        <f t="shared" ref="O48" si="37">SUM(O46:O47)</f>
        <v>6.9061802755707937</v>
      </c>
      <c r="P48" s="21">
        <f t="shared" ref="P48" si="38">SUM(P46:P47)</f>
        <v>11.579061802755708</v>
      </c>
      <c r="Q48" s="21">
        <f t="shared" ref="Q48" si="39">SUM(Q46:Q47)</f>
        <v>11.694852420783265</v>
      </c>
      <c r="R48" s="21">
        <f t="shared" ref="R48" si="40">SUM(R46:R47)</f>
        <v>11.8118009449911</v>
      </c>
      <c r="S48" s="21">
        <f t="shared" ref="S48" si="41">SUM(S46:S47)</f>
        <v>11.92991895444101</v>
      </c>
      <c r="T48" s="21">
        <f t="shared" ref="T48" si="42">SUM(T46:T47)</f>
        <v>12.049218143985421</v>
      </c>
      <c r="U48" s="21">
        <f t="shared" ref="U48" si="43">SUM(U46:U47)</f>
        <v>12.169710325425276</v>
      </c>
      <c r="V48" s="21">
        <f t="shared" ref="V48" si="44">SUM(V46:V47)</f>
        <v>12.291407428679529</v>
      </c>
      <c r="W48" s="21">
        <f t="shared" ref="W48" si="45">SUM(W46:W47)</f>
        <v>12.414321502966326</v>
      </c>
      <c r="X48" s="21">
        <f t="shared" ref="X48" si="46">SUM(X46:X47)</f>
        <v>12.538464717995989</v>
      </c>
      <c r="Y48" s="21">
        <f t="shared" ref="Y48" si="47">SUM(Y46:Y47)</f>
        <v>12.663849365175951</v>
      </c>
      <c r="Z48" s="21">
        <f t="shared" ref="Z48" si="48">SUM(Z46:Z47)</f>
        <v>12.79048785882771</v>
      </c>
      <c r="AA48" s="21">
        <f t="shared" ref="AA48" si="49">SUM(AA46:AA47)</f>
        <v>12.918392737415987</v>
      </c>
    </row>
    <row r="51" spans="3:27" x14ac:dyDescent="0.2">
      <c r="C51" s="3" t="s">
        <v>23</v>
      </c>
    </row>
    <row r="52" spans="3:27" x14ac:dyDescent="0.2">
      <c r="C52" s="22" t="s">
        <v>33</v>
      </c>
      <c r="D52" s="22"/>
      <c r="E52" s="22"/>
      <c r="F52" s="22"/>
      <c r="G52" s="22"/>
      <c r="H52" s="25">
        <f>-MIN(0,H42)</f>
        <v>15</v>
      </c>
      <c r="I52" s="25">
        <f>-MIN(0,I42)</f>
        <v>18</v>
      </c>
      <c r="J52" s="25">
        <f t="shared" ref="J52:AA52" si="50">-MIN(0,J42)</f>
        <v>18.18</v>
      </c>
      <c r="K52" s="25">
        <f t="shared" si="50"/>
        <v>18.361799999999999</v>
      </c>
      <c r="L52" s="25">
        <f t="shared" si="50"/>
        <v>18.545417999999998</v>
      </c>
      <c r="M52" s="25">
        <f t="shared" si="50"/>
        <v>18.730872179999999</v>
      </c>
      <c r="N52" s="25">
        <f t="shared" si="50"/>
        <v>14.181909819999994</v>
      </c>
      <c r="O52" s="25">
        <f t="shared" si="50"/>
        <v>0</v>
      </c>
      <c r="P52" s="25">
        <f t="shared" si="50"/>
        <v>0</v>
      </c>
      <c r="Q52" s="25">
        <f t="shared" si="50"/>
        <v>0</v>
      </c>
      <c r="R52" s="25">
        <f t="shared" si="50"/>
        <v>0</v>
      </c>
      <c r="S52" s="25">
        <f t="shared" si="50"/>
        <v>0</v>
      </c>
      <c r="T52" s="25">
        <f>-MIN(0,T42)</f>
        <v>0</v>
      </c>
      <c r="U52" s="25">
        <f>-MIN(0,U42)</f>
        <v>0</v>
      </c>
      <c r="V52" s="25">
        <f t="shared" si="50"/>
        <v>0</v>
      </c>
      <c r="W52" s="25">
        <f t="shared" si="50"/>
        <v>0</v>
      </c>
      <c r="X52" s="25">
        <f t="shared" si="50"/>
        <v>0</v>
      </c>
      <c r="Y52" s="25">
        <f t="shared" si="50"/>
        <v>0</v>
      </c>
      <c r="Z52" s="25">
        <f t="shared" si="50"/>
        <v>0</v>
      </c>
      <c r="AA52" s="25">
        <f t="shared" si="50"/>
        <v>0</v>
      </c>
    </row>
    <row r="53" spans="3:27" x14ac:dyDescent="0.2">
      <c r="C53" s="11" t="s">
        <v>24</v>
      </c>
      <c r="H53" s="24">
        <f>H13</f>
        <v>0.35</v>
      </c>
      <c r="I53" s="24">
        <f>H53</f>
        <v>0.35</v>
      </c>
      <c r="J53" s="24">
        <f t="shared" ref="J53:AA53" si="51">I53</f>
        <v>0.35</v>
      </c>
      <c r="K53" s="24">
        <f t="shared" si="51"/>
        <v>0.35</v>
      </c>
      <c r="L53" s="24">
        <f t="shared" si="51"/>
        <v>0.35</v>
      </c>
      <c r="M53" s="24">
        <f t="shared" si="51"/>
        <v>0.35</v>
      </c>
      <c r="N53" s="24">
        <f t="shared" si="51"/>
        <v>0.35</v>
      </c>
      <c r="O53" s="24">
        <f t="shared" si="51"/>
        <v>0.35</v>
      </c>
      <c r="P53" s="24">
        <f t="shared" si="51"/>
        <v>0.35</v>
      </c>
      <c r="Q53" s="24">
        <f t="shared" si="51"/>
        <v>0.35</v>
      </c>
      <c r="R53" s="24">
        <f t="shared" si="51"/>
        <v>0.35</v>
      </c>
      <c r="S53" s="24">
        <f t="shared" si="51"/>
        <v>0.35</v>
      </c>
      <c r="T53" s="24">
        <f t="shared" si="51"/>
        <v>0.35</v>
      </c>
      <c r="U53" s="24">
        <f t="shared" si="51"/>
        <v>0.35</v>
      </c>
      <c r="V53" s="24">
        <f t="shared" si="51"/>
        <v>0.35</v>
      </c>
      <c r="W53" s="24">
        <f t="shared" si="51"/>
        <v>0.35</v>
      </c>
      <c r="X53" s="24">
        <f t="shared" si="51"/>
        <v>0.35</v>
      </c>
      <c r="Y53" s="24">
        <f t="shared" si="51"/>
        <v>0.35</v>
      </c>
      <c r="Z53" s="24">
        <f t="shared" si="51"/>
        <v>0.35</v>
      </c>
      <c r="AA53" s="24">
        <f t="shared" si="51"/>
        <v>0.35</v>
      </c>
    </row>
    <row r="54" spans="3:27" s="2" customFormat="1" x14ac:dyDescent="0.2">
      <c r="C54" s="17" t="s">
        <v>25</v>
      </c>
      <c r="D54" s="17"/>
      <c r="E54" s="17"/>
      <c r="F54" s="17"/>
      <c r="G54" s="17"/>
      <c r="H54" s="21">
        <f>H52*H53</f>
        <v>5.25</v>
      </c>
      <c r="I54" s="21">
        <f>I52*I53</f>
        <v>6.3</v>
      </c>
      <c r="J54" s="21">
        <f t="shared" ref="J54:AA54" si="52">J52*J53</f>
        <v>6.3629999999999995</v>
      </c>
      <c r="K54" s="21">
        <f t="shared" si="52"/>
        <v>6.4266299999999994</v>
      </c>
      <c r="L54" s="21">
        <f t="shared" si="52"/>
        <v>6.4908962999999993</v>
      </c>
      <c r="M54" s="21">
        <f t="shared" si="52"/>
        <v>6.555805262999999</v>
      </c>
      <c r="N54" s="21">
        <f t="shared" si="52"/>
        <v>4.9636684369999973</v>
      </c>
      <c r="O54" s="21">
        <f t="shared" si="52"/>
        <v>0</v>
      </c>
      <c r="P54" s="21">
        <f>P52*P53</f>
        <v>0</v>
      </c>
      <c r="Q54" s="21">
        <f t="shared" si="52"/>
        <v>0</v>
      </c>
      <c r="R54" s="21">
        <f t="shared" si="52"/>
        <v>0</v>
      </c>
      <c r="S54" s="21">
        <f t="shared" si="52"/>
        <v>0</v>
      </c>
      <c r="T54" s="21">
        <f t="shared" si="52"/>
        <v>0</v>
      </c>
      <c r="U54" s="21">
        <f t="shared" si="52"/>
        <v>0</v>
      </c>
      <c r="V54" s="21">
        <f t="shared" si="52"/>
        <v>0</v>
      </c>
      <c r="W54" s="21">
        <f t="shared" si="52"/>
        <v>0</v>
      </c>
      <c r="X54" s="21">
        <f t="shared" si="52"/>
        <v>0</v>
      </c>
      <c r="Y54" s="21">
        <f t="shared" si="52"/>
        <v>0</v>
      </c>
      <c r="Z54" s="21">
        <f t="shared" si="52"/>
        <v>0</v>
      </c>
      <c r="AA54" s="21">
        <f t="shared" si="52"/>
        <v>0</v>
      </c>
    </row>
    <row r="56" spans="3:27" x14ac:dyDescent="0.2">
      <c r="C56" s="3" t="s">
        <v>26</v>
      </c>
    </row>
    <row r="57" spans="3:27" x14ac:dyDescent="0.2">
      <c r="C57" s="22" t="s">
        <v>33</v>
      </c>
      <c r="D57" s="22"/>
      <c r="E57" s="22"/>
      <c r="F57" s="22"/>
      <c r="G57" s="22"/>
      <c r="H57" s="25">
        <f>-MIN(0,H47)</f>
        <v>9</v>
      </c>
      <c r="I57" s="25">
        <f>-MIN(0,I47)</f>
        <v>10.799999999999999</v>
      </c>
      <c r="J57" s="25">
        <f t="shared" ref="J57:AA57" si="53">-MIN(0,J47)</f>
        <v>10.907999999999999</v>
      </c>
      <c r="K57" s="25">
        <f t="shared" si="53"/>
        <v>11.017079999999998</v>
      </c>
      <c r="L57" s="25">
        <f t="shared" si="53"/>
        <v>11.127250799999999</v>
      </c>
      <c r="M57" s="25">
        <f t="shared" si="53"/>
        <v>11.238523308</v>
      </c>
      <c r="N57" s="25">
        <f t="shared" si="53"/>
        <v>11.350908541079999</v>
      </c>
      <c r="O57" s="25">
        <f t="shared" si="53"/>
        <v>4.5582373509200043</v>
      </c>
      <c r="P57" s="25">
        <f t="shared" si="53"/>
        <v>0</v>
      </c>
      <c r="Q57" s="25">
        <f t="shared" si="53"/>
        <v>0</v>
      </c>
      <c r="R57" s="25">
        <f t="shared" si="53"/>
        <v>0</v>
      </c>
      <c r="S57" s="25">
        <f t="shared" si="53"/>
        <v>0</v>
      </c>
      <c r="T57" s="25">
        <f t="shared" si="53"/>
        <v>0</v>
      </c>
      <c r="U57" s="25">
        <f t="shared" si="53"/>
        <v>0</v>
      </c>
      <c r="V57" s="25">
        <f t="shared" si="53"/>
        <v>0</v>
      </c>
      <c r="W57" s="25">
        <f t="shared" si="53"/>
        <v>0</v>
      </c>
      <c r="X57" s="25">
        <f t="shared" si="53"/>
        <v>0</v>
      </c>
      <c r="Y57" s="25">
        <f t="shared" si="53"/>
        <v>0</v>
      </c>
      <c r="Z57" s="25">
        <f t="shared" si="53"/>
        <v>0</v>
      </c>
      <c r="AA57" s="25">
        <f t="shared" si="53"/>
        <v>0</v>
      </c>
    </row>
    <row r="58" spans="3:27" x14ac:dyDescent="0.2">
      <c r="C58" s="11" t="s">
        <v>24</v>
      </c>
      <c r="H58" s="24">
        <f>H14</f>
        <v>0.3</v>
      </c>
      <c r="I58" s="24">
        <f>H58</f>
        <v>0.3</v>
      </c>
      <c r="J58" s="24">
        <f t="shared" ref="J58:AA58" si="54">I58</f>
        <v>0.3</v>
      </c>
      <c r="K58" s="24">
        <f t="shared" si="54"/>
        <v>0.3</v>
      </c>
      <c r="L58" s="24">
        <f t="shared" si="54"/>
        <v>0.3</v>
      </c>
      <c r="M58" s="24">
        <f t="shared" si="54"/>
        <v>0.3</v>
      </c>
      <c r="N58" s="24">
        <f t="shared" si="54"/>
        <v>0.3</v>
      </c>
      <c r="O58" s="24">
        <f t="shared" si="54"/>
        <v>0.3</v>
      </c>
      <c r="P58" s="24">
        <f t="shared" si="54"/>
        <v>0.3</v>
      </c>
      <c r="Q58" s="24">
        <f t="shared" si="54"/>
        <v>0.3</v>
      </c>
      <c r="R58" s="24">
        <f t="shared" si="54"/>
        <v>0.3</v>
      </c>
      <c r="S58" s="24">
        <f t="shared" si="54"/>
        <v>0.3</v>
      </c>
      <c r="T58" s="24">
        <f t="shared" si="54"/>
        <v>0.3</v>
      </c>
      <c r="U58" s="24">
        <f t="shared" si="54"/>
        <v>0.3</v>
      </c>
      <c r="V58" s="24">
        <f t="shared" si="54"/>
        <v>0.3</v>
      </c>
      <c r="W58" s="24">
        <f t="shared" si="54"/>
        <v>0.3</v>
      </c>
      <c r="X58" s="24">
        <f t="shared" si="54"/>
        <v>0.3</v>
      </c>
      <c r="Y58" s="24">
        <f t="shared" si="54"/>
        <v>0.3</v>
      </c>
      <c r="Z58" s="24">
        <f t="shared" si="54"/>
        <v>0.3</v>
      </c>
      <c r="AA58" s="24">
        <f t="shared" si="54"/>
        <v>0.3</v>
      </c>
    </row>
    <row r="59" spans="3:27" s="2" customFormat="1" x14ac:dyDescent="0.2">
      <c r="C59" s="17" t="s">
        <v>25</v>
      </c>
      <c r="D59" s="17"/>
      <c r="E59" s="17"/>
      <c r="F59" s="17"/>
      <c r="G59" s="17"/>
      <c r="H59" s="21">
        <f>H57*H58</f>
        <v>2.6999999999999997</v>
      </c>
      <c r="I59" s="21">
        <f>I57*I58</f>
        <v>3.2399999999999998</v>
      </c>
      <c r="J59" s="21">
        <f t="shared" ref="J59" si="55">J57*J58</f>
        <v>3.2723999999999998</v>
      </c>
      <c r="K59" s="21">
        <f t="shared" ref="K59" si="56">K57*K58</f>
        <v>3.3051239999999993</v>
      </c>
      <c r="L59" s="21">
        <f t="shared" ref="L59" si="57">L57*L58</f>
        <v>3.3381752399999995</v>
      </c>
      <c r="M59" s="21">
        <f t="shared" ref="M59" si="58">M57*M58</f>
        <v>3.3715569924</v>
      </c>
      <c r="N59" s="21">
        <f t="shared" ref="N59" si="59">N57*N58</f>
        <v>3.4052725623239994</v>
      </c>
      <c r="O59" s="21">
        <f t="shared" ref="O59" si="60">O57*O58</f>
        <v>1.3674712052760012</v>
      </c>
      <c r="P59" s="21">
        <f t="shared" ref="P59" si="61">P57*P58</f>
        <v>0</v>
      </c>
      <c r="Q59" s="21">
        <f t="shared" ref="Q59" si="62">Q57*Q58</f>
        <v>0</v>
      </c>
      <c r="R59" s="21">
        <f t="shared" ref="R59" si="63">R57*R58</f>
        <v>0</v>
      </c>
      <c r="S59" s="21">
        <f t="shared" ref="S59" si="64">S57*S58</f>
        <v>0</v>
      </c>
      <c r="T59" s="21">
        <f t="shared" ref="T59" si="65">T57*T58</f>
        <v>0</v>
      </c>
      <c r="U59" s="21">
        <f t="shared" ref="U59" si="66">U57*U58</f>
        <v>0</v>
      </c>
      <c r="V59" s="21">
        <f t="shared" ref="V59" si="67">V57*V58</f>
        <v>0</v>
      </c>
      <c r="W59" s="21">
        <f t="shared" ref="W59" si="68">W57*W58</f>
        <v>0</v>
      </c>
      <c r="X59" s="21">
        <f t="shared" ref="X59" si="69">X57*X58</f>
        <v>0</v>
      </c>
      <c r="Y59" s="21">
        <f t="shared" ref="Y59" si="70">Y57*Y58</f>
        <v>0</v>
      </c>
      <c r="Z59" s="21">
        <f t="shared" ref="Z59" si="71">Z57*Z58</f>
        <v>0</v>
      </c>
      <c r="AA59" s="21">
        <f t="shared" ref="AA59" si="72">AA57*AA58</f>
        <v>0</v>
      </c>
    </row>
    <row r="61" spans="3:27" x14ac:dyDescent="0.2">
      <c r="C61" s="40" t="s">
        <v>29</v>
      </c>
      <c r="D61" s="40"/>
      <c r="E61" s="40"/>
      <c r="F61" s="40"/>
      <c r="G61" s="40"/>
      <c r="H61" s="41">
        <f>H59+H54</f>
        <v>7.9499999999999993</v>
      </c>
      <c r="I61" s="41">
        <f t="shared" ref="I61:AA61" si="73">I59+I54</f>
        <v>9.5399999999999991</v>
      </c>
      <c r="J61" s="41">
        <f t="shared" si="73"/>
        <v>9.6353999999999989</v>
      </c>
      <c r="K61" s="41">
        <f t="shared" si="73"/>
        <v>9.7317539999999987</v>
      </c>
      <c r="L61" s="41">
        <f t="shared" si="73"/>
        <v>9.8290715399999993</v>
      </c>
      <c r="M61" s="41">
        <f t="shared" si="73"/>
        <v>9.9273622553999985</v>
      </c>
      <c r="N61" s="41">
        <f t="shared" si="73"/>
        <v>8.3689409993239963</v>
      </c>
      <c r="O61" s="41">
        <f t="shared" si="73"/>
        <v>1.3674712052760012</v>
      </c>
      <c r="P61" s="41">
        <f t="shared" si="73"/>
        <v>0</v>
      </c>
      <c r="Q61" s="41">
        <f t="shared" si="73"/>
        <v>0</v>
      </c>
      <c r="R61" s="41">
        <f t="shared" si="73"/>
        <v>0</v>
      </c>
      <c r="S61" s="41">
        <f t="shared" si="73"/>
        <v>0</v>
      </c>
      <c r="T61" s="41">
        <f t="shared" si="73"/>
        <v>0</v>
      </c>
      <c r="U61" s="41">
        <f t="shared" si="73"/>
        <v>0</v>
      </c>
      <c r="V61" s="41">
        <f>V59+V54</f>
        <v>0</v>
      </c>
      <c r="W61" s="41">
        <f t="shared" si="73"/>
        <v>0</v>
      </c>
      <c r="X61" s="41">
        <f t="shared" si="73"/>
        <v>0</v>
      </c>
      <c r="Y61" s="41">
        <f t="shared" si="73"/>
        <v>0</v>
      </c>
      <c r="Z61" s="41">
        <f t="shared" si="73"/>
        <v>0</v>
      </c>
      <c r="AA61" s="41">
        <f t="shared" si="73"/>
        <v>0</v>
      </c>
    </row>
    <row r="62" spans="3:27" ht="13.5" thickBot="1" x14ac:dyDescent="0.25"/>
    <row r="63" spans="3:27" x14ac:dyDescent="0.2">
      <c r="E63" s="32" t="s">
        <v>31</v>
      </c>
      <c r="F63" s="34" t="s">
        <v>30</v>
      </c>
    </row>
    <row r="64" spans="3:27" ht="3" customHeight="1" x14ac:dyDescent="0.2">
      <c r="E64" s="28"/>
      <c r="F64" s="33"/>
    </row>
    <row r="65" spans="5:27" x14ac:dyDescent="0.2">
      <c r="E65" s="29">
        <f>$H$16</f>
        <v>0.05</v>
      </c>
      <c r="F65" s="36">
        <f>SUM(H65:AA65)</f>
        <v>54.536742458675278</v>
      </c>
      <c r="G65" s="16"/>
      <c r="H65" s="22">
        <f>H$61/(1+$E65)^H$25</f>
        <v>7.5714285714285703</v>
      </c>
      <c r="I65" s="22">
        <f t="shared" ref="I65:X67" si="74">I$61/(1+$E65)^I$25</f>
        <v>8.6530612244897949</v>
      </c>
      <c r="J65" s="22">
        <f t="shared" si="74"/>
        <v>8.3234207968901828</v>
      </c>
      <c r="K65" s="22">
        <f t="shared" si="74"/>
        <v>8.0063380998657951</v>
      </c>
      <c r="L65" s="22">
        <f t="shared" si="74"/>
        <v>7.701334743680432</v>
      </c>
      <c r="M65" s="22">
        <f t="shared" si="74"/>
        <v>7.4079505629687965</v>
      </c>
      <c r="N65" s="22">
        <f t="shared" si="74"/>
        <v>5.9476501211800858</v>
      </c>
      <c r="O65" s="22">
        <f t="shared" si="74"/>
        <v>0.9255583381716086</v>
      </c>
      <c r="P65" s="22">
        <f t="shared" si="74"/>
        <v>0</v>
      </c>
      <c r="Q65" s="22">
        <f t="shared" si="74"/>
        <v>0</v>
      </c>
      <c r="R65" s="22">
        <f t="shared" si="74"/>
        <v>0</v>
      </c>
      <c r="S65" s="22">
        <f t="shared" si="74"/>
        <v>0</v>
      </c>
      <c r="T65" s="22">
        <f t="shared" si="74"/>
        <v>0</v>
      </c>
      <c r="U65" s="22">
        <f t="shared" si="74"/>
        <v>0</v>
      </c>
      <c r="V65" s="22">
        <f t="shared" si="74"/>
        <v>0</v>
      </c>
      <c r="W65" s="22">
        <f t="shared" si="74"/>
        <v>0</v>
      </c>
      <c r="X65" s="22">
        <f t="shared" si="74"/>
        <v>0</v>
      </c>
      <c r="Y65" s="22">
        <f t="shared" ref="Y65:AA67" si="75">Y$61/(1+$E65)^Y$25</f>
        <v>0</v>
      </c>
      <c r="Z65" s="22">
        <f t="shared" si="75"/>
        <v>0</v>
      </c>
      <c r="AA65" s="22">
        <f t="shared" si="75"/>
        <v>0</v>
      </c>
    </row>
    <row r="66" spans="5:27" x14ac:dyDescent="0.2">
      <c r="E66" s="30">
        <f>E65+$H$17</f>
        <v>6.0000000000000005E-2</v>
      </c>
      <c r="F66" s="37">
        <f t="shared" ref="F66:F67" si="76">SUM(H66:AA66)</f>
        <v>52.556139150443855</v>
      </c>
      <c r="G66" s="19"/>
      <c r="H66" s="27">
        <f t="shared" ref="H66:Q67" si="77">H$61/(1+$E66)^H$25</f>
        <v>7.4999999999999991</v>
      </c>
      <c r="I66" s="27">
        <f t="shared" si="74"/>
        <v>8.4905660377358476</v>
      </c>
      <c r="J66" s="27">
        <f t="shared" si="74"/>
        <v>8.0900676397294387</v>
      </c>
      <c r="K66" s="27">
        <f t="shared" si="74"/>
        <v>7.7084606755912572</v>
      </c>
      <c r="L66" s="27">
        <f t="shared" si="74"/>
        <v>7.3448540399501594</v>
      </c>
      <c r="M66" s="27">
        <f t="shared" si="74"/>
        <v>6.9983986607072266</v>
      </c>
      <c r="N66" s="27">
        <f t="shared" si="74"/>
        <v>5.5658237450860453</v>
      </c>
      <c r="O66" s="27">
        <f t="shared" si="74"/>
        <v>0.85796835164388152</v>
      </c>
      <c r="P66" s="27">
        <f t="shared" si="74"/>
        <v>0</v>
      </c>
      <c r="Q66" s="27">
        <f>Q$61/(1+$E66)^Q$25</f>
        <v>0</v>
      </c>
      <c r="R66" s="27">
        <f t="shared" si="74"/>
        <v>0</v>
      </c>
      <c r="S66" s="27">
        <f t="shared" si="74"/>
        <v>0</v>
      </c>
      <c r="T66" s="27">
        <f t="shared" si="74"/>
        <v>0</v>
      </c>
      <c r="U66" s="27">
        <f t="shared" si="74"/>
        <v>0</v>
      </c>
      <c r="V66" s="27">
        <f t="shared" si="74"/>
        <v>0</v>
      </c>
      <c r="W66" s="27">
        <f t="shared" si="74"/>
        <v>0</v>
      </c>
      <c r="X66" s="27">
        <f t="shared" si="74"/>
        <v>0</v>
      </c>
      <c r="Y66" s="27">
        <f t="shared" si="75"/>
        <v>0</v>
      </c>
      <c r="Z66" s="27">
        <f t="shared" si="75"/>
        <v>0</v>
      </c>
      <c r="AA66" s="27">
        <f t="shared" si="75"/>
        <v>0</v>
      </c>
    </row>
    <row r="67" spans="5:27" ht="13.5" thickBot="1" x14ac:dyDescent="0.25">
      <c r="E67" s="31">
        <f>E66+$H$17</f>
        <v>7.0000000000000007E-2</v>
      </c>
      <c r="F67" s="38">
        <f t="shared" si="76"/>
        <v>50.682826450150124</v>
      </c>
      <c r="G67" s="26"/>
      <c r="H67" s="35">
        <f t="shared" si="77"/>
        <v>7.4299065420560737</v>
      </c>
      <c r="I67" s="35">
        <f t="shared" si="74"/>
        <v>8.3326054677264381</v>
      </c>
      <c r="J67" s="35">
        <f t="shared" si="74"/>
        <v>7.8653565629941138</v>
      </c>
      <c r="K67" s="35">
        <f t="shared" si="74"/>
        <v>7.4243085314243507</v>
      </c>
      <c r="L67" s="35">
        <f t="shared" si="74"/>
        <v>7.0079921651762556</v>
      </c>
      <c r="M67" s="35">
        <f t="shared" si="74"/>
        <v>6.6150206418953443</v>
      </c>
      <c r="N67" s="35">
        <f t="shared" si="74"/>
        <v>5.2117558471763905</v>
      </c>
      <c r="O67" s="35">
        <f t="shared" si="74"/>
        <v>0.79588069170115927</v>
      </c>
      <c r="P67" s="35">
        <f t="shared" si="74"/>
        <v>0</v>
      </c>
      <c r="Q67" s="35">
        <f t="shared" si="74"/>
        <v>0</v>
      </c>
      <c r="R67" s="35">
        <f t="shared" si="74"/>
        <v>0</v>
      </c>
      <c r="S67" s="35">
        <f t="shared" si="74"/>
        <v>0</v>
      </c>
      <c r="T67" s="35">
        <f t="shared" si="74"/>
        <v>0</v>
      </c>
      <c r="U67" s="35">
        <f t="shared" si="74"/>
        <v>0</v>
      </c>
      <c r="V67" s="35">
        <f t="shared" si="74"/>
        <v>0</v>
      </c>
      <c r="W67" s="35">
        <f t="shared" si="74"/>
        <v>0</v>
      </c>
      <c r="X67" s="35">
        <f t="shared" si="74"/>
        <v>0</v>
      </c>
      <c r="Y67" s="35">
        <f t="shared" si="75"/>
        <v>0</v>
      </c>
      <c r="Z67" s="35">
        <f t="shared" si="75"/>
        <v>0</v>
      </c>
      <c r="AA67" s="35">
        <f t="shared" si="75"/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8648B-2F92-458D-BB99-6B52E53FF674}">
  <dimension ref="A1:AE49"/>
  <sheetViews>
    <sheetView showGridLines="0" zoomScale="118" workbookViewId="0">
      <selection activeCell="A19" sqref="A19"/>
    </sheetView>
  </sheetViews>
  <sheetFormatPr defaultRowHeight="12.75" outlineLevelRow="1" x14ac:dyDescent="0.2"/>
  <cols>
    <col min="1" max="4" width="3.28515625" style="1" customWidth="1"/>
    <col min="5" max="16384" width="9.140625" style="1"/>
  </cols>
  <sheetData>
    <row r="1" spans="1:31" ht="21.75" thickBot="1" x14ac:dyDescent="0.4">
      <c r="A1" s="5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3.5" thickTop="1" x14ac:dyDescent="0.2"/>
    <row r="4" spans="1:31" x14ac:dyDescent="0.2">
      <c r="A4" s="6" t="s">
        <v>1</v>
      </c>
      <c r="B4" s="8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x14ac:dyDescent="0.2">
      <c r="B5" s="9" t="s">
        <v>3</v>
      </c>
    </row>
    <row r="7" spans="1:31" x14ac:dyDescent="0.2">
      <c r="C7" s="1" t="s">
        <v>35</v>
      </c>
      <c r="H7" s="39">
        <v>300</v>
      </c>
    </row>
    <row r="8" spans="1:31" x14ac:dyDescent="0.2">
      <c r="C8" s="1" t="s">
        <v>36</v>
      </c>
      <c r="H8" s="12">
        <v>18</v>
      </c>
    </row>
    <row r="9" spans="1:31" x14ac:dyDescent="0.2">
      <c r="C9" s="1" t="s">
        <v>37</v>
      </c>
      <c r="H9" s="39">
        <v>500</v>
      </c>
    </row>
    <row r="11" spans="1:31" x14ac:dyDescent="0.2">
      <c r="C11" s="1" t="s">
        <v>38</v>
      </c>
      <c r="H11" s="42">
        <v>2.18E-2</v>
      </c>
    </row>
    <row r="12" spans="1:31" x14ac:dyDescent="0.2">
      <c r="C12" s="1" t="s">
        <v>6</v>
      </c>
      <c r="H12" s="10">
        <v>0.35</v>
      </c>
    </row>
    <row r="14" spans="1:31" x14ac:dyDescent="0.2">
      <c r="C14" s="1" t="s">
        <v>27</v>
      </c>
      <c r="H14" s="10">
        <v>0.05</v>
      </c>
    </row>
    <row r="15" spans="1:31" x14ac:dyDescent="0.2">
      <c r="C15" s="1" t="s">
        <v>28</v>
      </c>
      <c r="H15" s="10">
        <v>0.01</v>
      </c>
    </row>
    <row r="17" spans="1:31" x14ac:dyDescent="0.2">
      <c r="C17" s="2" t="s">
        <v>40</v>
      </c>
      <c r="H17" s="43">
        <f>H11*H9</f>
        <v>10.9</v>
      </c>
    </row>
    <row r="20" spans="1:31" x14ac:dyDescent="0.2">
      <c r="A20" s="6" t="s">
        <v>1</v>
      </c>
      <c r="B20" s="8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">
      <c r="B21" s="9" t="s">
        <v>3</v>
      </c>
    </row>
    <row r="23" spans="1:31" x14ac:dyDescent="0.2">
      <c r="C23" s="2" t="s">
        <v>15</v>
      </c>
      <c r="D23" s="2"/>
      <c r="E23" s="2"/>
      <c r="F23" s="2"/>
      <c r="G23" s="2"/>
      <c r="H23" s="14">
        <v>2018</v>
      </c>
      <c r="I23" s="15">
        <f>H23+1</f>
        <v>2019</v>
      </c>
      <c r="J23" s="15">
        <f t="shared" ref="J23:AA24" si="0">I23+1</f>
        <v>2020</v>
      </c>
      <c r="K23" s="15">
        <f t="shared" si="0"/>
        <v>2021</v>
      </c>
      <c r="L23" s="15">
        <f t="shared" si="0"/>
        <v>2022</v>
      </c>
      <c r="M23" s="15">
        <f t="shared" si="0"/>
        <v>2023</v>
      </c>
      <c r="N23" s="15">
        <f t="shared" si="0"/>
        <v>2024</v>
      </c>
      <c r="O23" s="15">
        <f t="shared" si="0"/>
        <v>2025</v>
      </c>
      <c r="P23" s="15">
        <f t="shared" si="0"/>
        <v>2026</v>
      </c>
      <c r="Q23" s="15">
        <f t="shared" si="0"/>
        <v>2027</v>
      </c>
      <c r="R23" s="15">
        <f t="shared" si="0"/>
        <v>2028</v>
      </c>
      <c r="S23" s="15">
        <f t="shared" si="0"/>
        <v>2029</v>
      </c>
      <c r="T23" s="15">
        <f t="shared" si="0"/>
        <v>2030</v>
      </c>
      <c r="U23" s="15">
        <f t="shared" si="0"/>
        <v>2031</v>
      </c>
      <c r="V23" s="15">
        <f t="shared" si="0"/>
        <v>2032</v>
      </c>
      <c r="W23" s="15">
        <f t="shared" si="0"/>
        <v>2033</v>
      </c>
      <c r="X23" s="15">
        <f t="shared" si="0"/>
        <v>2034</v>
      </c>
      <c r="Y23" s="15">
        <f t="shared" si="0"/>
        <v>2035</v>
      </c>
      <c r="Z23" s="15">
        <f t="shared" si="0"/>
        <v>2036</v>
      </c>
      <c r="AA23" s="15">
        <f t="shared" si="0"/>
        <v>2037</v>
      </c>
    </row>
    <row r="24" spans="1:31" hidden="1" outlineLevel="1" x14ac:dyDescent="0.2">
      <c r="C24" s="9" t="s">
        <v>16</v>
      </c>
      <c r="H24" s="13">
        <v>1</v>
      </c>
      <c r="I24" s="13">
        <f>H24+1</f>
        <v>2</v>
      </c>
      <c r="J24" s="13">
        <f t="shared" si="0"/>
        <v>3</v>
      </c>
      <c r="K24" s="13">
        <f t="shared" si="0"/>
        <v>4</v>
      </c>
      <c r="L24" s="13">
        <f t="shared" si="0"/>
        <v>5</v>
      </c>
      <c r="M24" s="13">
        <f t="shared" si="0"/>
        <v>6</v>
      </c>
      <c r="N24" s="13">
        <f t="shared" si="0"/>
        <v>7</v>
      </c>
      <c r="O24" s="13">
        <f t="shared" si="0"/>
        <v>8</v>
      </c>
      <c r="P24" s="13">
        <f t="shared" si="0"/>
        <v>9</v>
      </c>
      <c r="Q24" s="13">
        <f t="shared" si="0"/>
        <v>10</v>
      </c>
      <c r="R24" s="13">
        <f t="shared" si="0"/>
        <v>11</v>
      </c>
      <c r="S24" s="13">
        <f t="shared" si="0"/>
        <v>12</v>
      </c>
      <c r="T24" s="13">
        <f t="shared" si="0"/>
        <v>13</v>
      </c>
      <c r="U24" s="13">
        <f t="shared" si="0"/>
        <v>14</v>
      </c>
      <c r="V24" s="13">
        <f t="shared" si="0"/>
        <v>15</v>
      </c>
      <c r="W24" s="13">
        <f t="shared" si="0"/>
        <v>16</v>
      </c>
      <c r="X24" s="13">
        <f t="shared" si="0"/>
        <v>17</v>
      </c>
      <c r="Y24" s="13">
        <f t="shared" si="0"/>
        <v>18</v>
      </c>
      <c r="Z24" s="13">
        <f t="shared" si="0"/>
        <v>19</v>
      </c>
      <c r="AA24" s="13">
        <f t="shared" si="0"/>
        <v>20</v>
      </c>
    </row>
    <row r="25" spans="1:31" collapsed="1" x14ac:dyDescent="0.2"/>
    <row r="26" spans="1:31" x14ac:dyDescent="0.2">
      <c r="C26" s="3" t="s">
        <v>8</v>
      </c>
    </row>
    <row r="27" spans="1:31" x14ac:dyDescent="0.2">
      <c r="C27" s="16" t="s">
        <v>9</v>
      </c>
      <c r="D27" s="16"/>
      <c r="E27" s="16"/>
      <c r="F27" s="16"/>
      <c r="G27" s="16"/>
      <c r="H27" s="22">
        <f>H7</f>
        <v>300</v>
      </c>
      <c r="I27" s="22">
        <f>H30</f>
        <v>289.10000000000002</v>
      </c>
      <c r="J27" s="22">
        <f t="shared" ref="J27:AA27" si="1">I30</f>
        <v>278.20000000000005</v>
      </c>
      <c r="K27" s="22">
        <f t="shared" si="1"/>
        <v>267.30000000000007</v>
      </c>
      <c r="L27" s="22">
        <f t="shared" si="1"/>
        <v>256.40000000000009</v>
      </c>
      <c r="M27" s="22">
        <f t="shared" si="1"/>
        <v>245.50000000000009</v>
      </c>
      <c r="N27" s="22">
        <f t="shared" si="1"/>
        <v>234.60000000000008</v>
      </c>
      <c r="O27" s="22">
        <f t="shared" si="1"/>
        <v>223.70000000000007</v>
      </c>
      <c r="P27" s="22">
        <f t="shared" si="1"/>
        <v>212.80000000000007</v>
      </c>
      <c r="Q27" s="22">
        <f t="shared" si="1"/>
        <v>201.90000000000006</v>
      </c>
      <c r="R27" s="22">
        <f t="shared" si="1"/>
        <v>191.00000000000006</v>
      </c>
      <c r="S27" s="22">
        <f t="shared" si="1"/>
        <v>180.10000000000005</v>
      </c>
      <c r="T27" s="22">
        <f t="shared" si="1"/>
        <v>169.20000000000005</v>
      </c>
      <c r="U27" s="22">
        <f t="shared" si="1"/>
        <v>158.30000000000004</v>
      </c>
      <c r="V27" s="22">
        <f t="shared" si="1"/>
        <v>147.40000000000003</v>
      </c>
      <c r="W27" s="22">
        <f t="shared" si="1"/>
        <v>136.50000000000003</v>
      </c>
      <c r="X27" s="22">
        <f t="shared" si="1"/>
        <v>125.60000000000002</v>
      </c>
      <c r="Y27" s="22">
        <f t="shared" si="1"/>
        <v>114.70000000000002</v>
      </c>
      <c r="Z27" s="22">
        <f t="shared" si="1"/>
        <v>0</v>
      </c>
      <c r="AA27" s="22">
        <f t="shared" si="1"/>
        <v>0</v>
      </c>
    </row>
    <row r="28" spans="1:31" x14ac:dyDescent="0.2">
      <c r="C28" s="18" t="s">
        <v>10</v>
      </c>
      <c r="D28" s="19"/>
      <c r="E28" s="19"/>
      <c r="F28" s="19"/>
      <c r="G28" s="19"/>
      <c r="H28" s="27">
        <f>H35</f>
        <v>-10.9</v>
      </c>
      <c r="I28" s="27">
        <f t="shared" ref="I28:AA28" si="2">I35</f>
        <v>-10.9</v>
      </c>
      <c r="J28" s="27">
        <f t="shared" si="2"/>
        <v>-10.9</v>
      </c>
      <c r="K28" s="27">
        <f t="shared" si="2"/>
        <v>-10.9</v>
      </c>
      <c r="L28" s="27">
        <f t="shared" si="2"/>
        <v>-10.9</v>
      </c>
      <c r="M28" s="27">
        <f t="shared" si="2"/>
        <v>-10.9</v>
      </c>
      <c r="N28" s="27">
        <f t="shared" si="2"/>
        <v>-10.9</v>
      </c>
      <c r="O28" s="27">
        <f t="shared" si="2"/>
        <v>-10.9</v>
      </c>
      <c r="P28" s="27">
        <f t="shared" si="2"/>
        <v>-10.9</v>
      </c>
      <c r="Q28" s="27">
        <f t="shared" si="2"/>
        <v>-10.9</v>
      </c>
      <c r="R28" s="27">
        <f t="shared" si="2"/>
        <v>-10.9</v>
      </c>
      <c r="S28" s="27">
        <f t="shared" si="2"/>
        <v>-10.9</v>
      </c>
      <c r="T28" s="27">
        <f t="shared" si="2"/>
        <v>-10.9</v>
      </c>
      <c r="U28" s="27">
        <f t="shared" si="2"/>
        <v>-10.9</v>
      </c>
      <c r="V28" s="27">
        <f t="shared" si="2"/>
        <v>-10.9</v>
      </c>
      <c r="W28" s="27">
        <f t="shared" si="2"/>
        <v>-10.9</v>
      </c>
      <c r="X28" s="27">
        <f t="shared" si="2"/>
        <v>-10.9</v>
      </c>
      <c r="Y28" s="27">
        <f>Y35</f>
        <v>-10.9</v>
      </c>
      <c r="Z28" s="27">
        <f t="shared" si="2"/>
        <v>0</v>
      </c>
      <c r="AA28" s="27">
        <f t="shared" si="2"/>
        <v>0</v>
      </c>
    </row>
    <row r="29" spans="1:31" x14ac:dyDescent="0.2">
      <c r="C29" s="11" t="s">
        <v>17</v>
      </c>
      <c r="H29" s="20">
        <f>IF(H$24&gt;=$H$8,-MAX(0,SUM(H27:H28)),0)</f>
        <v>0</v>
      </c>
      <c r="I29" s="20">
        <f t="shared" ref="I29:AA29" si="3">IF(I$24&gt;=$H$8,-MAX(0,SUM(I27:I28)),0)</f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0">
        <f t="shared" si="3"/>
        <v>0</v>
      </c>
      <c r="N29" s="20">
        <f t="shared" si="3"/>
        <v>0</v>
      </c>
      <c r="O29" s="20">
        <f t="shared" si="3"/>
        <v>0</v>
      </c>
      <c r="P29" s="20">
        <f t="shared" si="3"/>
        <v>0</v>
      </c>
      <c r="Q29" s="20">
        <f t="shared" si="3"/>
        <v>0</v>
      </c>
      <c r="R29" s="20">
        <f t="shared" si="3"/>
        <v>0</v>
      </c>
      <c r="S29" s="20">
        <f t="shared" si="3"/>
        <v>0</v>
      </c>
      <c r="T29" s="20">
        <f t="shared" si="3"/>
        <v>0</v>
      </c>
      <c r="U29" s="20">
        <f t="shared" si="3"/>
        <v>0</v>
      </c>
      <c r="V29" s="20">
        <f t="shared" si="3"/>
        <v>0</v>
      </c>
      <c r="W29" s="20">
        <f t="shared" si="3"/>
        <v>0</v>
      </c>
      <c r="X29" s="20">
        <f t="shared" si="3"/>
        <v>0</v>
      </c>
      <c r="Y29" s="20">
        <f t="shared" si="3"/>
        <v>-103.80000000000001</v>
      </c>
      <c r="Z29" s="20">
        <f t="shared" si="3"/>
        <v>0</v>
      </c>
      <c r="AA29" s="20">
        <f t="shared" si="3"/>
        <v>0</v>
      </c>
    </row>
    <row r="30" spans="1:31" s="2" customFormat="1" x14ac:dyDescent="0.2">
      <c r="C30" s="17" t="s">
        <v>11</v>
      </c>
      <c r="D30" s="17"/>
      <c r="E30" s="17"/>
      <c r="F30" s="17"/>
      <c r="G30" s="17"/>
      <c r="H30" s="21">
        <f>SUM(H27:H29)</f>
        <v>289.10000000000002</v>
      </c>
      <c r="I30" s="21">
        <f t="shared" ref="I30:AA30" si="4">SUM(I27:I29)</f>
        <v>278.20000000000005</v>
      </c>
      <c r="J30" s="21">
        <f t="shared" si="4"/>
        <v>267.30000000000007</v>
      </c>
      <c r="K30" s="21">
        <f t="shared" si="4"/>
        <v>256.40000000000009</v>
      </c>
      <c r="L30" s="21">
        <f t="shared" si="4"/>
        <v>245.50000000000009</v>
      </c>
      <c r="M30" s="21">
        <f t="shared" si="4"/>
        <v>234.60000000000008</v>
      </c>
      <c r="N30" s="21">
        <f t="shared" si="4"/>
        <v>223.70000000000007</v>
      </c>
      <c r="O30" s="21">
        <f t="shared" si="4"/>
        <v>212.80000000000007</v>
      </c>
      <c r="P30" s="21">
        <f t="shared" si="4"/>
        <v>201.90000000000006</v>
      </c>
      <c r="Q30" s="21">
        <f t="shared" si="4"/>
        <v>191.00000000000006</v>
      </c>
      <c r="R30" s="21">
        <f t="shared" si="4"/>
        <v>180.10000000000005</v>
      </c>
      <c r="S30" s="21">
        <f t="shared" si="4"/>
        <v>169.20000000000005</v>
      </c>
      <c r="T30" s="21">
        <f t="shared" si="4"/>
        <v>158.30000000000004</v>
      </c>
      <c r="U30" s="21">
        <f t="shared" si="4"/>
        <v>147.40000000000003</v>
      </c>
      <c r="V30" s="21">
        <f t="shared" si="4"/>
        <v>136.50000000000003</v>
      </c>
      <c r="W30" s="21">
        <f t="shared" si="4"/>
        <v>125.60000000000002</v>
      </c>
      <c r="X30" s="21">
        <f t="shared" si="4"/>
        <v>114.70000000000002</v>
      </c>
      <c r="Y30" s="21">
        <f t="shared" si="4"/>
        <v>0</v>
      </c>
      <c r="Z30" s="21">
        <f t="shared" si="4"/>
        <v>0</v>
      </c>
      <c r="AA30" s="21">
        <f t="shared" si="4"/>
        <v>0</v>
      </c>
    </row>
    <row r="33" spans="3:27" x14ac:dyDescent="0.2">
      <c r="C33" s="3" t="s">
        <v>39</v>
      </c>
    </row>
    <row r="34" spans="3:27" x14ac:dyDescent="0.2">
      <c r="C34" s="22" t="s">
        <v>19</v>
      </c>
      <c r="D34" s="22"/>
      <c r="E34" s="22"/>
      <c r="F34" s="22"/>
      <c r="G34" s="22"/>
      <c r="H34" s="23">
        <v>20</v>
      </c>
      <c r="I34" s="23">
        <v>20.5</v>
      </c>
      <c r="J34" s="23">
        <v>21.012499999999999</v>
      </c>
      <c r="K34" s="23">
        <v>21.537812499999998</v>
      </c>
      <c r="L34" s="23">
        <v>22.076257812499996</v>
      </c>
      <c r="M34" s="23">
        <v>22.628164257812493</v>
      </c>
      <c r="N34" s="23">
        <v>23.193868364257803</v>
      </c>
      <c r="O34" s="23">
        <v>23.773715073364247</v>
      </c>
      <c r="P34" s="23">
        <v>24.368057950198352</v>
      </c>
      <c r="Q34" s="23">
        <v>24.977259398953308</v>
      </c>
      <c r="R34" s="23">
        <v>25.601690883927137</v>
      </c>
      <c r="S34" s="23">
        <v>26.241733156025312</v>
      </c>
      <c r="T34" s="23">
        <v>26.897776484925942</v>
      </c>
      <c r="U34" s="23">
        <v>27.570220897049087</v>
      </c>
      <c r="V34" s="23">
        <v>28.259476419475313</v>
      </c>
      <c r="W34" s="23">
        <v>28.965963329962193</v>
      </c>
      <c r="X34" s="23">
        <v>29.690112413211246</v>
      </c>
      <c r="Y34" s="23">
        <v>30.432365223541524</v>
      </c>
      <c r="Z34" s="23">
        <v>31.193174354130058</v>
      </c>
      <c r="AA34" s="23">
        <v>31.973003712983306</v>
      </c>
    </row>
    <row r="35" spans="3:27" x14ac:dyDescent="0.2">
      <c r="C35" s="11" t="s">
        <v>10</v>
      </c>
      <c r="H35" s="20">
        <f>-MAX(0,MIN(H34,H27,$H$17))</f>
        <v>-10.9</v>
      </c>
      <c r="I35" s="20">
        <f t="shared" ref="I35:AA35" si="5">-MAX(0,MIN(I34,I27,$H$17))</f>
        <v>-10.9</v>
      </c>
      <c r="J35" s="20">
        <f t="shared" si="5"/>
        <v>-10.9</v>
      </c>
      <c r="K35" s="20">
        <f t="shared" si="5"/>
        <v>-10.9</v>
      </c>
      <c r="L35" s="20">
        <f t="shared" si="5"/>
        <v>-10.9</v>
      </c>
      <c r="M35" s="20">
        <f t="shared" si="5"/>
        <v>-10.9</v>
      </c>
      <c r="N35" s="20">
        <f t="shared" si="5"/>
        <v>-10.9</v>
      </c>
      <c r="O35" s="20">
        <f t="shared" si="5"/>
        <v>-10.9</v>
      </c>
      <c r="P35" s="20">
        <f t="shared" si="5"/>
        <v>-10.9</v>
      </c>
      <c r="Q35" s="20">
        <f>-MAX(0,MIN(Q34,Q27,$H$17))</f>
        <v>-10.9</v>
      </c>
      <c r="R35" s="20">
        <f t="shared" si="5"/>
        <v>-10.9</v>
      </c>
      <c r="S35" s="20">
        <f t="shared" si="5"/>
        <v>-10.9</v>
      </c>
      <c r="T35" s="20">
        <f t="shared" si="5"/>
        <v>-10.9</v>
      </c>
      <c r="U35" s="20">
        <f t="shared" si="5"/>
        <v>-10.9</v>
      </c>
      <c r="V35" s="20">
        <f t="shared" si="5"/>
        <v>-10.9</v>
      </c>
      <c r="W35" s="20">
        <f t="shared" si="5"/>
        <v>-10.9</v>
      </c>
      <c r="X35" s="20">
        <f t="shared" si="5"/>
        <v>-10.9</v>
      </c>
      <c r="Y35" s="20">
        <f t="shared" si="5"/>
        <v>-10.9</v>
      </c>
      <c r="Z35" s="20">
        <f t="shared" si="5"/>
        <v>0</v>
      </c>
      <c r="AA35" s="20">
        <f t="shared" si="5"/>
        <v>0</v>
      </c>
    </row>
    <row r="36" spans="3:27" s="2" customFormat="1" x14ac:dyDescent="0.2">
      <c r="C36" s="17" t="s">
        <v>32</v>
      </c>
      <c r="D36" s="17"/>
      <c r="E36" s="17"/>
      <c r="F36" s="17"/>
      <c r="G36" s="17"/>
      <c r="H36" s="21">
        <f>SUM(H34:H35)</f>
        <v>9.1</v>
      </c>
      <c r="I36" s="21">
        <f t="shared" ref="I36:AA36" si="6">SUM(I34:I35)</f>
        <v>9.6</v>
      </c>
      <c r="J36" s="21">
        <f t="shared" si="6"/>
        <v>10.112499999999999</v>
      </c>
      <c r="K36" s="21">
        <f t="shared" si="6"/>
        <v>10.637812499999997</v>
      </c>
      <c r="L36" s="21">
        <f>SUM(L34:L35)</f>
        <v>11.176257812499996</v>
      </c>
      <c r="M36" s="21">
        <f t="shared" si="6"/>
        <v>11.728164257812493</v>
      </c>
      <c r="N36" s="21">
        <f t="shared" si="6"/>
        <v>12.293868364257802</v>
      </c>
      <c r="O36" s="21">
        <f t="shared" si="6"/>
        <v>12.873715073364247</v>
      </c>
      <c r="P36" s="21">
        <f t="shared" si="6"/>
        <v>13.468057950198352</v>
      </c>
      <c r="Q36" s="21">
        <f t="shared" si="6"/>
        <v>14.077259398953307</v>
      </c>
      <c r="R36" s="21">
        <f t="shared" si="6"/>
        <v>14.701690883927137</v>
      </c>
      <c r="S36" s="21">
        <f t="shared" si="6"/>
        <v>15.341733156025311</v>
      </c>
      <c r="T36" s="21">
        <f t="shared" si="6"/>
        <v>15.997776484925941</v>
      </c>
      <c r="U36" s="21">
        <f t="shared" si="6"/>
        <v>16.670220897049084</v>
      </c>
      <c r="V36" s="21">
        <f t="shared" si="6"/>
        <v>17.359476419475314</v>
      </c>
      <c r="W36" s="21">
        <f t="shared" si="6"/>
        <v>18.065963329962194</v>
      </c>
      <c r="X36" s="21">
        <f t="shared" si="6"/>
        <v>18.790112413211247</v>
      </c>
      <c r="Y36" s="21">
        <f t="shared" si="6"/>
        <v>19.532365223541525</v>
      </c>
      <c r="Z36" s="21">
        <f t="shared" si="6"/>
        <v>31.193174354130058</v>
      </c>
      <c r="AA36" s="21">
        <f t="shared" si="6"/>
        <v>31.973003712983306</v>
      </c>
    </row>
    <row r="39" spans="3:27" x14ac:dyDescent="0.2">
      <c r="C39" s="3" t="s">
        <v>23</v>
      </c>
    </row>
    <row r="40" spans="3:27" x14ac:dyDescent="0.2">
      <c r="C40" s="22" t="s">
        <v>33</v>
      </c>
      <c r="D40" s="22"/>
      <c r="E40" s="22"/>
      <c r="F40" s="22"/>
      <c r="G40" s="22"/>
      <c r="H40" s="25">
        <f>-MIN(0,H35)</f>
        <v>10.9</v>
      </c>
      <c r="I40" s="25">
        <f>-MIN(0,I35)</f>
        <v>10.9</v>
      </c>
      <c r="J40" s="25">
        <f>-MIN(0,J35)</f>
        <v>10.9</v>
      </c>
      <c r="K40" s="25">
        <f>-MIN(0,K35)</f>
        <v>10.9</v>
      </c>
      <c r="L40" s="25">
        <f>-MIN(0,L35)</f>
        <v>10.9</v>
      </c>
      <c r="M40" s="25">
        <f>-MIN(0,M35)</f>
        <v>10.9</v>
      </c>
      <c r="N40" s="25">
        <f>-MIN(0,N35)</f>
        <v>10.9</v>
      </c>
      <c r="O40" s="25">
        <f>-MIN(0,O35)</f>
        <v>10.9</v>
      </c>
      <c r="P40" s="25">
        <f>-MIN(0,P35)</f>
        <v>10.9</v>
      </c>
      <c r="Q40" s="25">
        <f>-MIN(0,Q35)</f>
        <v>10.9</v>
      </c>
      <c r="R40" s="25">
        <f>-MIN(0,R35)</f>
        <v>10.9</v>
      </c>
      <c r="S40" s="25">
        <f>-MIN(0,S35)</f>
        <v>10.9</v>
      </c>
      <c r="T40" s="25">
        <f>-MIN(0,T35)</f>
        <v>10.9</v>
      </c>
      <c r="U40" s="25">
        <f>-MIN(0,U35)</f>
        <v>10.9</v>
      </c>
      <c r="V40" s="25">
        <f>-MIN(0,V35)</f>
        <v>10.9</v>
      </c>
      <c r="W40" s="25">
        <f>-MIN(0,W35)</f>
        <v>10.9</v>
      </c>
      <c r="X40" s="25">
        <f>-MIN(0,X35)</f>
        <v>10.9</v>
      </c>
      <c r="Y40" s="25">
        <f>-MIN(0,Y35)</f>
        <v>10.9</v>
      </c>
      <c r="Z40" s="25">
        <f>-MIN(0,Z35)</f>
        <v>0</v>
      </c>
      <c r="AA40" s="25">
        <f>-MIN(0,AA35)</f>
        <v>0</v>
      </c>
    </row>
    <row r="41" spans="3:27" x14ac:dyDescent="0.2">
      <c r="C41" s="11" t="s">
        <v>24</v>
      </c>
      <c r="H41" s="24">
        <f>H12</f>
        <v>0.35</v>
      </c>
      <c r="I41" s="24">
        <f>H41</f>
        <v>0.35</v>
      </c>
      <c r="J41" s="24">
        <f t="shared" ref="J41:AA41" si="7">I41</f>
        <v>0.35</v>
      </c>
      <c r="K41" s="24">
        <f t="shared" si="7"/>
        <v>0.35</v>
      </c>
      <c r="L41" s="24">
        <f t="shared" si="7"/>
        <v>0.35</v>
      </c>
      <c r="M41" s="24">
        <f t="shared" si="7"/>
        <v>0.35</v>
      </c>
      <c r="N41" s="24">
        <f t="shared" si="7"/>
        <v>0.35</v>
      </c>
      <c r="O41" s="24">
        <f t="shared" si="7"/>
        <v>0.35</v>
      </c>
      <c r="P41" s="24">
        <f t="shared" si="7"/>
        <v>0.35</v>
      </c>
      <c r="Q41" s="24">
        <f t="shared" si="7"/>
        <v>0.35</v>
      </c>
      <c r="R41" s="24">
        <f t="shared" si="7"/>
        <v>0.35</v>
      </c>
      <c r="S41" s="24">
        <f t="shared" si="7"/>
        <v>0.35</v>
      </c>
      <c r="T41" s="24">
        <f t="shared" si="7"/>
        <v>0.35</v>
      </c>
      <c r="U41" s="24">
        <f t="shared" si="7"/>
        <v>0.35</v>
      </c>
      <c r="V41" s="24">
        <f t="shared" si="7"/>
        <v>0.35</v>
      </c>
      <c r="W41" s="24">
        <f t="shared" si="7"/>
        <v>0.35</v>
      </c>
      <c r="X41" s="24">
        <f t="shared" si="7"/>
        <v>0.35</v>
      </c>
      <c r="Y41" s="24">
        <f t="shared" si="7"/>
        <v>0.35</v>
      </c>
      <c r="Z41" s="24">
        <f t="shared" si="7"/>
        <v>0.35</v>
      </c>
      <c r="AA41" s="24">
        <f t="shared" si="7"/>
        <v>0.35</v>
      </c>
    </row>
    <row r="42" spans="3:27" s="2" customFormat="1" x14ac:dyDescent="0.2">
      <c r="C42" s="17" t="s">
        <v>25</v>
      </c>
      <c r="D42" s="17"/>
      <c r="E42" s="17"/>
      <c r="F42" s="17"/>
      <c r="G42" s="17"/>
      <c r="H42" s="21">
        <f>H40*H41</f>
        <v>3.8149999999999999</v>
      </c>
      <c r="I42" s="21">
        <f>I40*I41</f>
        <v>3.8149999999999999</v>
      </c>
      <c r="J42" s="21">
        <f t="shared" ref="J42:AA42" si="8">J40*J41</f>
        <v>3.8149999999999999</v>
      </c>
      <c r="K42" s="21">
        <f t="shared" si="8"/>
        <v>3.8149999999999999</v>
      </c>
      <c r="L42" s="21">
        <f t="shared" si="8"/>
        <v>3.8149999999999999</v>
      </c>
      <c r="M42" s="21">
        <f t="shared" si="8"/>
        <v>3.8149999999999999</v>
      </c>
      <c r="N42" s="21">
        <f t="shared" si="8"/>
        <v>3.8149999999999999</v>
      </c>
      <c r="O42" s="21">
        <f t="shared" si="8"/>
        <v>3.8149999999999999</v>
      </c>
      <c r="P42" s="21">
        <f t="shared" si="8"/>
        <v>3.8149999999999999</v>
      </c>
      <c r="Q42" s="21">
        <f>Q40*Q41</f>
        <v>3.8149999999999999</v>
      </c>
      <c r="R42" s="21">
        <f>R40*R41</f>
        <v>3.8149999999999999</v>
      </c>
      <c r="S42" s="21">
        <f t="shared" si="8"/>
        <v>3.8149999999999999</v>
      </c>
      <c r="T42" s="21">
        <f t="shared" si="8"/>
        <v>3.8149999999999999</v>
      </c>
      <c r="U42" s="21">
        <f t="shared" si="8"/>
        <v>3.8149999999999999</v>
      </c>
      <c r="V42" s="21">
        <f t="shared" si="8"/>
        <v>3.8149999999999999</v>
      </c>
      <c r="W42" s="21">
        <f t="shared" si="8"/>
        <v>3.8149999999999999</v>
      </c>
      <c r="X42" s="21">
        <f t="shared" si="8"/>
        <v>3.8149999999999999</v>
      </c>
      <c r="Y42" s="21">
        <f t="shared" si="8"/>
        <v>3.8149999999999999</v>
      </c>
      <c r="Z42" s="21">
        <f t="shared" si="8"/>
        <v>0</v>
      </c>
      <c r="AA42" s="21">
        <f t="shared" si="8"/>
        <v>0</v>
      </c>
    </row>
    <row r="44" spans="3:27" ht="13.5" thickBot="1" x14ac:dyDescent="0.25"/>
    <row r="45" spans="3:27" x14ac:dyDescent="0.2">
      <c r="E45" s="32" t="s">
        <v>31</v>
      </c>
      <c r="F45" s="34" t="s">
        <v>30</v>
      </c>
    </row>
    <row r="46" spans="3:27" ht="3" customHeight="1" x14ac:dyDescent="0.2">
      <c r="E46" s="28"/>
      <c r="F46" s="33"/>
    </row>
    <row r="47" spans="3:27" x14ac:dyDescent="0.2">
      <c r="E47" s="29">
        <f>$H$14</f>
        <v>0.05</v>
      </c>
      <c r="F47" s="36">
        <f>SUM(H47:AA47)</f>
        <v>44.595774033611015</v>
      </c>
      <c r="G47" s="16"/>
      <c r="H47" s="22">
        <f>H$42/(1+$E47)^H$24</f>
        <v>3.6333333333333333</v>
      </c>
      <c r="I47" s="22">
        <f t="shared" ref="I47:X49" si="9">I$42/(1+$E47)^I$24</f>
        <v>3.46031746031746</v>
      </c>
      <c r="J47" s="22">
        <f t="shared" si="9"/>
        <v>3.2955404383975808</v>
      </c>
      <c r="K47" s="22">
        <f t="shared" si="9"/>
        <v>3.1386099413310298</v>
      </c>
      <c r="L47" s="22">
        <f t="shared" si="9"/>
        <v>2.9891523250771708</v>
      </c>
      <c r="M47" s="22">
        <f t="shared" si="9"/>
        <v>2.8468117381687343</v>
      </c>
      <c r="N47" s="22">
        <f t="shared" si="9"/>
        <v>2.7112492744464132</v>
      </c>
      <c r="O47" s="22">
        <f t="shared" si="9"/>
        <v>2.5821421661394415</v>
      </c>
      <c r="P47" s="22">
        <f t="shared" si="9"/>
        <v>2.4591830153708965</v>
      </c>
      <c r="Q47" s="22">
        <f t="shared" si="9"/>
        <v>2.3420790622579966</v>
      </c>
      <c r="R47" s="22">
        <f t="shared" si="9"/>
        <v>2.2305514878647585</v>
      </c>
      <c r="S47" s="22">
        <f t="shared" si="9"/>
        <v>2.1243347503473897</v>
      </c>
      <c r="T47" s="22">
        <f t="shared" si="9"/>
        <v>2.023175952711799</v>
      </c>
      <c r="U47" s="22">
        <f t="shared" si="9"/>
        <v>1.9268342406779044</v>
      </c>
      <c r="V47" s="22">
        <f t="shared" si="9"/>
        <v>1.8350802292170512</v>
      </c>
      <c r="W47" s="22">
        <f t="shared" si="9"/>
        <v>1.7476954563971918</v>
      </c>
      <c r="X47" s="22">
        <f t="shared" si="9"/>
        <v>1.6644718632354205</v>
      </c>
      <c r="Y47" s="22">
        <f t="shared" ref="Y47:AA49" si="10">Y$42/(1+$E47)^Y$24</f>
        <v>1.5852112983194482</v>
      </c>
      <c r="Z47" s="22">
        <f t="shared" si="10"/>
        <v>0</v>
      </c>
      <c r="AA47" s="22">
        <f t="shared" si="10"/>
        <v>0</v>
      </c>
    </row>
    <row r="48" spans="3:27" x14ac:dyDescent="0.2">
      <c r="E48" s="30">
        <f>E47+$H$15</f>
        <v>6.0000000000000005E-2</v>
      </c>
      <c r="F48" s="37">
        <f t="shared" ref="F48:F49" si="11">SUM(H48:AA48)</f>
        <v>41.30730728070138</v>
      </c>
      <c r="G48" s="19"/>
      <c r="H48" s="27">
        <f t="shared" ref="H48:Q49" si="12">H$42/(1+$E48)^H$24</f>
        <v>3.5990566037735845</v>
      </c>
      <c r="I48" s="27">
        <f t="shared" si="9"/>
        <v>3.3953364186543249</v>
      </c>
      <c r="J48" s="27">
        <f t="shared" si="9"/>
        <v>3.2031475647682308</v>
      </c>
      <c r="K48" s="27">
        <f t="shared" si="9"/>
        <v>3.0218373252530477</v>
      </c>
      <c r="L48" s="27">
        <f t="shared" si="9"/>
        <v>2.8507899294840069</v>
      </c>
      <c r="M48" s="27">
        <f t="shared" si="9"/>
        <v>2.689424461777365</v>
      </c>
      <c r="N48" s="27">
        <f t="shared" si="9"/>
        <v>2.5371928884692121</v>
      </c>
      <c r="O48" s="27">
        <f t="shared" si="9"/>
        <v>2.3935781966690679</v>
      </c>
      <c r="P48" s="27">
        <f t="shared" si="9"/>
        <v>2.2580926383670454</v>
      </c>
      <c r="Q48" s="27">
        <f t="shared" si="9"/>
        <v>2.1302760739311748</v>
      </c>
      <c r="R48" s="27">
        <f t="shared" si="9"/>
        <v>2.0096944093690325</v>
      </c>
      <c r="S48" s="27">
        <f t="shared" si="9"/>
        <v>1.8959381220462568</v>
      </c>
      <c r="T48" s="27">
        <f t="shared" si="9"/>
        <v>1.7886208698549591</v>
      </c>
      <c r="U48" s="27">
        <f t="shared" si="9"/>
        <v>1.6873781791084521</v>
      </c>
      <c r="V48" s="27">
        <f t="shared" si="9"/>
        <v>1.5918662067060865</v>
      </c>
      <c r="W48" s="27">
        <f t="shared" si="9"/>
        <v>1.5017605723642329</v>
      </c>
      <c r="X48" s="27">
        <f t="shared" si="9"/>
        <v>1.4167552569473894</v>
      </c>
      <c r="Y48" s="27">
        <f t="shared" si="10"/>
        <v>1.3365615631579144</v>
      </c>
      <c r="Z48" s="27">
        <f t="shared" si="10"/>
        <v>0</v>
      </c>
      <c r="AA48" s="27">
        <f t="shared" si="10"/>
        <v>0</v>
      </c>
    </row>
    <row r="49" spans="5:27" ht="13.5" thickBot="1" x14ac:dyDescent="0.25">
      <c r="E49" s="31">
        <f>E48+$H$15</f>
        <v>7.0000000000000007E-2</v>
      </c>
      <c r="F49" s="38">
        <f t="shared" si="11"/>
        <v>38.3754165604729</v>
      </c>
      <c r="G49" s="26"/>
      <c r="H49" s="35">
        <f t="shared" si="12"/>
        <v>3.5654205607476634</v>
      </c>
      <c r="I49" s="35">
        <f t="shared" si="9"/>
        <v>3.3321687483623021</v>
      </c>
      <c r="J49" s="35">
        <f t="shared" si="9"/>
        <v>3.1141764003386001</v>
      </c>
      <c r="K49" s="35">
        <f t="shared" si="9"/>
        <v>2.9104452339613087</v>
      </c>
      <c r="L49" s="35">
        <f t="shared" si="9"/>
        <v>2.7200422747301949</v>
      </c>
      <c r="M49" s="35">
        <f t="shared" si="9"/>
        <v>2.5420955838599952</v>
      </c>
      <c r="N49" s="35">
        <f t="shared" si="9"/>
        <v>2.3757902652897149</v>
      </c>
      <c r="O49" s="35">
        <f>O$42/(1+$E49)^O$24</f>
        <v>2.2203647339156216</v>
      </c>
      <c r="P49" s="35">
        <f t="shared" si="9"/>
        <v>2.0751072279585245</v>
      </c>
      <c r="Q49" s="35">
        <f>Q$42/(1+$E49)^Q$24</f>
        <v>1.9393525494939483</v>
      </c>
      <c r="R49" s="35">
        <f>R$42/(1+$E49)^R$24</f>
        <v>1.812479018218643</v>
      </c>
      <c r="S49" s="35">
        <f t="shared" si="9"/>
        <v>1.693905624503405</v>
      </c>
      <c r="T49" s="35">
        <f t="shared" si="9"/>
        <v>1.5830893686947709</v>
      </c>
      <c r="U49" s="35">
        <f t="shared" si="9"/>
        <v>1.4795227744810944</v>
      </c>
      <c r="V49" s="35">
        <f t="shared" si="9"/>
        <v>1.3827315649356022</v>
      </c>
      <c r="W49" s="35">
        <f t="shared" si="9"/>
        <v>1.2922724905940208</v>
      </c>
      <c r="X49" s="35">
        <f t="shared" si="9"/>
        <v>1.2077312996205802</v>
      </c>
      <c r="Y49" s="35">
        <f t="shared" si="10"/>
        <v>1.1287208407668974</v>
      </c>
      <c r="Z49" s="35">
        <f t="shared" si="10"/>
        <v>0</v>
      </c>
      <c r="AA49" s="35">
        <f t="shared" si="10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Standalone</vt:lpstr>
      <vt:lpstr>Acquisition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dcterms:created xsi:type="dcterms:W3CDTF">2018-03-05T06:04:13Z</dcterms:created>
  <dcterms:modified xsi:type="dcterms:W3CDTF">2018-03-05T06:46:22Z</dcterms:modified>
</cp:coreProperties>
</file>